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380" windowHeight="10365" activeTab="0"/>
  </bookViews>
  <sheets>
    <sheet name="5.1.SondeBohrl.Tg-NE+Fenster" sheetId="1" r:id="rId1"/>
    <sheet name="5.2.SondeBohrl.Wo-Ansprechverm" sheetId="2" r:id="rId2"/>
    <sheet name="5.3.BohrlochIsomed,Tg- NE+Anspr" sheetId="3" r:id="rId3"/>
    <sheet name="5.4.Bohrloch.Hj-Faktor" sheetId="4" r:id="rId4"/>
    <sheet name="5.5.Gammasonde.Tg" sheetId="5" r:id="rId5"/>
  </sheets>
  <definedNames>
    <definedName name="_xlnm.Print_Titles" localSheetId="3">'5.4.Bohrloch.Hj-Faktor'!$1:$12</definedName>
  </definedNames>
  <calcPr fullCalcOnLoad="1"/>
</workbook>
</file>

<file path=xl/comments1.xml><?xml version="1.0" encoding="utf-8"?>
<comments xmlns="http://schemas.openxmlformats.org/spreadsheetml/2006/main">
  <authors>
    <author>Dietlof Puppe</author>
  </authors>
  <commentList>
    <comment ref="C14" authorId="0">
      <text>
        <r>
          <rPr>
            <b/>
            <sz val="8"/>
            <rFont val="Tahoma"/>
            <family val="0"/>
          </rPr>
          <t>Zelle geschütz, Formel hinterlegt!</t>
        </r>
      </text>
    </comment>
    <comment ref="D14" authorId="0">
      <text>
        <r>
          <rPr>
            <b/>
            <sz val="8"/>
            <rFont val="Tahoma"/>
            <family val="0"/>
          </rPr>
          <t>Zelle geschütz, Formel hinterlegt!</t>
        </r>
      </text>
    </comment>
    <comment ref="C15" authorId="0">
      <text>
        <r>
          <rPr>
            <b/>
            <sz val="8"/>
            <rFont val="Tahoma"/>
            <family val="0"/>
          </rPr>
          <t>Zelle geschütz, Formel hinterlegt!</t>
        </r>
      </text>
    </comment>
    <comment ref="D15" authorId="0">
      <text>
        <r>
          <rPr>
            <b/>
            <sz val="8"/>
            <rFont val="Tahoma"/>
            <family val="0"/>
          </rPr>
          <t>Zelle geschütz, Formel hinterlegt!</t>
        </r>
      </text>
    </comment>
  </commentList>
</comments>
</file>

<file path=xl/comments2.xml><?xml version="1.0" encoding="utf-8"?>
<comments xmlns="http://schemas.openxmlformats.org/spreadsheetml/2006/main">
  <authors>
    <author>Dietlof Puppe</author>
  </authors>
  <commentList>
    <comment ref="D15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D16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D17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D19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D24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D25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D26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D27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D28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D29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D31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D32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D33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D34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D36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D37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D38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D39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D40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D41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D42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D43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D44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D45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E16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E17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E18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E19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E20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E21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E22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E23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E24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E25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E26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E27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E28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E29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E30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E31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E32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E33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E34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E35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E36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E37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E38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E39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E40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E41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E42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E43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E44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E45" authorId="0">
      <text>
        <r>
          <rPr>
            <b/>
            <sz val="8"/>
            <rFont val="Tahoma"/>
            <family val="2"/>
          </rPr>
          <t>Zelle geschützt, Formel hinterlegt!</t>
        </r>
      </text>
    </comment>
  </commentList>
</comments>
</file>

<file path=xl/comments3.xml><?xml version="1.0" encoding="utf-8"?>
<comments xmlns="http://schemas.openxmlformats.org/spreadsheetml/2006/main">
  <authors>
    <author>Dietlof Puppe</author>
  </authors>
  <commentList>
    <comment ref="F26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H21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I21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B21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C21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21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F21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G26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F27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F28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F29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F30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F31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F32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F33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F34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F35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F36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F37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F38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F39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F40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F41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F42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F43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F44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F45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G27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G28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G29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G30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G31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G32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G33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G34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G35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G36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G37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G38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G39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G40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G41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G42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G43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G44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G45" authorId="0">
      <text>
        <r>
          <rPr>
            <b/>
            <sz val="8"/>
            <rFont val="Tahoma"/>
            <family val="0"/>
          </rPr>
          <t>Zelle geschützt, Formel hinterlegt!</t>
        </r>
      </text>
    </comment>
  </commentList>
</comments>
</file>

<file path=xl/comments4.xml><?xml version="1.0" encoding="utf-8"?>
<comments xmlns="http://schemas.openxmlformats.org/spreadsheetml/2006/main">
  <authors>
    <author>Dietlof Puppe</author>
  </authors>
  <commentList>
    <comment ref="E18" authorId="0">
      <text>
        <r>
          <rPr>
            <b/>
            <sz val="8"/>
            <rFont val="Tahoma"/>
            <family val="0"/>
          </rPr>
          <t>Zelle geschützt; Formel hinterlegt!</t>
        </r>
      </text>
    </comment>
    <comment ref="H18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I18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I19" authorId="0">
      <text>
        <r>
          <rPr>
            <b/>
            <sz val="8"/>
            <rFont val="Tahoma"/>
            <family val="0"/>
          </rPr>
          <t>Zelle geschützt, Formel hinterlegt!</t>
        </r>
        <r>
          <rPr>
            <sz val="8"/>
            <rFont val="Tahoma"/>
            <family val="0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0"/>
          </rPr>
          <t>Zelle geschützt; Formel hinterlegt!</t>
        </r>
      </text>
    </comment>
    <comment ref="H26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I26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I27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G27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34" authorId="0">
      <text>
        <r>
          <rPr>
            <b/>
            <sz val="8"/>
            <rFont val="Tahoma"/>
            <family val="0"/>
          </rPr>
          <t>Zelle geschützt; Formel hinterlegt!</t>
        </r>
      </text>
    </comment>
    <comment ref="H34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I34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G35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42" authorId="0">
      <text>
        <r>
          <rPr>
            <b/>
            <sz val="8"/>
            <rFont val="Tahoma"/>
            <family val="0"/>
          </rPr>
          <t>Zelle geschützt; Formel hinterlegt!</t>
        </r>
      </text>
    </comment>
    <comment ref="H42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I42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G43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50" authorId="0">
      <text>
        <r>
          <rPr>
            <b/>
            <sz val="8"/>
            <rFont val="Tahoma"/>
            <family val="0"/>
          </rPr>
          <t>Zelle geschützt; Formel hinterlegt!</t>
        </r>
      </text>
    </comment>
    <comment ref="H50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I50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G51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58" authorId="0">
      <text>
        <r>
          <rPr>
            <b/>
            <sz val="8"/>
            <rFont val="Tahoma"/>
            <family val="0"/>
          </rPr>
          <t>Zelle geschützt; Formel hinterlegt!</t>
        </r>
      </text>
    </comment>
    <comment ref="H58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I58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G59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66" authorId="0">
      <text>
        <r>
          <rPr>
            <b/>
            <sz val="8"/>
            <rFont val="Tahoma"/>
            <family val="0"/>
          </rPr>
          <t>Zelle geschützt; Formel hinterlegt!</t>
        </r>
      </text>
    </comment>
    <comment ref="H66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I66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G67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I67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E74" authorId="0">
      <text>
        <r>
          <rPr>
            <b/>
            <sz val="8"/>
            <rFont val="Tahoma"/>
            <family val="0"/>
          </rPr>
          <t>Zelle geschützt; Formel hinterlegt!</t>
        </r>
      </text>
    </comment>
    <comment ref="H74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I74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G75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82" authorId="0">
      <text>
        <r>
          <rPr>
            <b/>
            <sz val="8"/>
            <rFont val="Tahoma"/>
            <family val="0"/>
          </rPr>
          <t>Zelle geschützt; Formel hinterlegt!</t>
        </r>
      </text>
    </comment>
    <comment ref="H82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I82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G83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90" authorId="0">
      <text>
        <r>
          <rPr>
            <b/>
            <sz val="8"/>
            <rFont val="Tahoma"/>
            <family val="0"/>
          </rPr>
          <t>Zelle geschützt; Formel hinterlegt!</t>
        </r>
      </text>
    </comment>
    <comment ref="H90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I90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G91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98" authorId="0">
      <text>
        <r>
          <rPr>
            <b/>
            <sz val="8"/>
            <rFont val="Tahoma"/>
            <family val="0"/>
          </rPr>
          <t>Zelle geschützt; Formel hinterlegt!</t>
        </r>
      </text>
    </comment>
    <comment ref="H98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I98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G99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I99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E106" authorId="0">
      <text>
        <r>
          <rPr>
            <b/>
            <sz val="8"/>
            <rFont val="Tahoma"/>
            <family val="0"/>
          </rPr>
          <t>Zelle geschützt; Formel hinterlegt!</t>
        </r>
      </text>
    </comment>
    <comment ref="H106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I106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G107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33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41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49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57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65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73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81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89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97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105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17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25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I35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I43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I51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I59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I75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I83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I91" authorId="0">
      <text>
        <r>
          <rPr>
            <b/>
            <sz val="8"/>
            <rFont val="Tahoma"/>
            <family val="2"/>
          </rPr>
          <t>Zelle geschützt, Formel hinterlegt!</t>
        </r>
      </text>
    </comment>
    <comment ref="I107" authorId="0">
      <text>
        <r>
          <rPr>
            <b/>
            <sz val="8"/>
            <rFont val="Tahoma"/>
            <family val="2"/>
          </rPr>
          <t>Zelle geschützt, Formel hinterlegt!</t>
        </r>
      </text>
    </comment>
  </commentList>
</comments>
</file>

<file path=xl/comments5.xml><?xml version="1.0" encoding="utf-8"?>
<comments xmlns="http://schemas.openxmlformats.org/spreadsheetml/2006/main">
  <authors>
    <author>Dietlof Puppe</author>
  </authors>
  <commentList>
    <comment ref="D19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20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21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22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23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24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25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26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27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28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29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30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31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32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33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34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35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36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37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38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39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40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41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42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43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44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D45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19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20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B14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C14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21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22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23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24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25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26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27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28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29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30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31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32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33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34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35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36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37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38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39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40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41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42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43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44" authorId="0">
      <text>
        <r>
          <rPr>
            <b/>
            <sz val="8"/>
            <rFont val="Tahoma"/>
            <family val="0"/>
          </rPr>
          <t>Zelle geschützt, Formel hinterlegt!</t>
        </r>
      </text>
    </comment>
    <comment ref="E45" authorId="0">
      <text>
        <r>
          <rPr>
            <b/>
            <sz val="8"/>
            <rFont val="Tahoma"/>
            <family val="0"/>
          </rPr>
          <t>Zelle geschützt, Formel hinterlegt!</t>
        </r>
      </text>
    </comment>
  </commentList>
</comments>
</file>

<file path=xl/sharedStrings.xml><?xml version="1.0" encoding="utf-8"?>
<sst xmlns="http://schemas.openxmlformats.org/spreadsheetml/2006/main" count="389" uniqueCount="126">
  <si>
    <t>Datum</t>
  </si>
  <si>
    <t>Bemerkungen</t>
  </si>
  <si>
    <t>Unterschrift</t>
  </si>
  <si>
    <t>ÄSQSB-Geräte-ID:</t>
  </si>
  <si>
    <t xml:space="preserve"> Gerätename:</t>
  </si>
  <si>
    <t xml:space="preserve"> Toleranzgrenzen (TG) = RS</t>
  </si>
  <si>
    <r>
      <t xml:space="preserve"> Reaktionsschwellen (RS) = BW </t>
    </r>
    <r>
      <rPr>
        <i/>
        <sz val="10"/>
        <rFont val="Calibri"/>
        <family val="2"/>
      </rPr>
      <t>±</t>
    </r>
    <r>
      <rPr>
        <i/>
        <sz val="10"/>
        <rFont val="Arial"/>
        <family val="2"/>
      </rPr>
      <t xml:space="preserve"> 5 %</t>
    </r>
  </si>
  <si>
    <t xml:space="preserve"> Betreiber:</t>
  </si>
  <si>
    <t>Cs-137</t>
  </si>
  <si>
    <r>
      <t xml:space="preserve"> Bezugswert (BW) = Mittelwert aus mindestens 10 Messungen mit </t>
    </r>
    <r>
      <rPr>
        <i/>
        <sz val="10"/>
        <rFont val="Calibri"/>
        <family val="2"/>
      </rPr>
      <t>&gt;</t>
    </r>
    <r>
      <rPr>
        <i/>
        <sz val="10"/>
        <rFont val="Arial"/>
        <family val="2"/>
      </rPr>
      <t xml:space="preserve"> 1000 Impulsen </t>
    </r>
  </si>
  <si>
    <t xml:space="preserve"> Nulleffekt</t>
  </si>
  <si>
    <t>Nuklidwahl</t>
  </si>
  <si>
    <t>Tc-99m</t>
  </si>
  <si>
    <r>
      <t xml:space="preserve"> Reaktionsschwellen (RS) = BW </t>
    </r>
    <r>
      <rPr>
        <i/>
        <sz val="10"/>
        <rFont val="Calibri"/>
        <family val="2"/>
      </rPr>
      <t>±</t>
    </r>
    <r>
      <rPr>
        <i/>
        <sz val="10"/>
        <rFont val="Arial"/>
        <family val="2"/>
      </rPr>
      <t xml:space="preserve"> 20%</t>
    </r>
  </si>
  <si>
    <t xml:space="preserve"> Prüfstrahlernummer:</t>
  </si>
  <si>
    <t>Prüfstrahleraktivität [kBq]:</t>
  </si>
  <si>
    <t xml:space="preserve">am:  </t>
  </si>
  <si>
    <r>
      <t xml:space="preserve">Abweichung
</t>
    </r>
    <r>
      <rPr>
        <sz val="10"/>
        <rFont val="Arial"/>
        <family val="2"/>
      </rPr>
      <t>RS = ± 5%</t>
    </r>
  </si>
  <si>
    <r>
      <t>Impulsrate</t>
    </r>
    <r>
      <rPr>
        <sz val="8"/>
        <rFont val="Arial"/>
        <family val="2"/>
      </rPr>
      <t xml:space="preserve">
</t>
    </r>
    <r>
      <rPr>
        <sz val="9"/>
        <rFont val="Arial"/>
        <family val="2"/>
      </rPr>
      <t>[min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]</t>
    </r>
  </si>
  <si>
    <r>
      <rPr>
        <b/>
        <sz val="10"/>
        <rFont val="Arial"/>
        <family val="2"/>
      </rPr>
      <t>Ansprechvermögen</t>
    </r>
    <r>
      <rPr>
        <sz val="10"/>
        <rFont val="Arial"/>
        <family val="2"/>
      </rPr>
      <t xml:space="preserve"> 
</t>
    </r>
    <r>
      <rPr>
        <sz val="9"/>
        <rFont val="Arial"/>
        <family val="2"/>
      </rPr>
      <t>[s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kBq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]</t>
    </r>
  </si>
  <si>
    <t>Arbeitstägliche Qualitätskontrolle des Bohrloch-Messplatzes</t>
  </si>
  <si>
    <t>Halbjährliche Qualitätskontrolle des Bohrloch-Messplatzes</t>
  </si>
  <si>
    <t>Bohrlochfaktor</t>
  </si>
  <si>
    <t xml:space="preserve"> Bohrlochfaktor = Umrechnungsfaktor der applizierten Aktivität in den Messwert der Bohrlochgeometrie.</t>
  </si>
  <si>
    <t xml:space="preserve"> Bezugswert (BW) = Bohrlochfaktor aus der vorangegangenen Messung.</t>
  </si>
  <si>
    <t xml:space="preserve"> Bei der ersten Benutzung des Formulars ist im ersten Protokollabschnitt der Wert des Bohrlochfaktors 
 aus der letzten vorangegangenen Messung bzw. bei Neuinstallation der Wert Null einzutragen. </t>
  </si>
  <si>
    <t xml:space="preserve"> In die nächsten Protokollabschnitte wird der entsprechende Bohrlochfaktor automatisch übertragen.</t>
  </si>
  <si>
    <t>Mess-Zeitpunkte</t>
  </si>
  <si>
    <t>Spritzen-Messwerte</t>
  </si>
  <si>
    <t>Messwerte der Probenröhrchen</t>
  </si>
  <si>
    <t>Ergebnis</t>
  </si>
  <si>
    <r>
      <t xml:space="preserve">Uhrzeit </t>
    </r>
    <r>
      <rPr>
        <sz val="8"/>
        <rFont val="Arial"/>
        <family val="2"/>
      </rPr>
      <t xml:space="preserve">[h:min] </t>
    </r>
  </si>
  <si>
    <r>
      <t>Aktivität</t>
    </r>
    <r>
      <rPr>
        <sz val="8"/>
        <rFont val="Arial"/>
        <family val="2"/>
      </rPr>
      <t xml:space="preserve">
[MBq]</t>
    </r>
  </si>
  <si>
    <t>Spritzen-Messung:</t>
  </si>
  <si>
    <t>Spr. voll:</t>
  </si>
  <si>
    <t>↓</t>
  </si>
  <si>
    <t>Prob.-Mess-Start:</t>
  </si>
  <si>
    <t>Spr. leer:</t>
  </si>
  <si>
    <t>Prob.-Mess-Ende:</t>
  </si>
  <si>
    <t>Differenz:</t>
  </si>
  <si>
    <t xml:space="preserve">HWZ-korrigierte Nettoaktivität:   </t>
  </si>
  <si>
    <t xml:space="preserve">MW aller 9 Messwerte: </t>
  </si>
  <si>
    <t>Abweichung:</t>
  </si>
  <si>
    <t xml:space="preserve">Unterschrift:  </t>
  </si>
  <si>
    <r>
      <t xml:space="preserve"> </t>
    </r>
    <r>
      <rPr>
        <i/>
        <sz val="9"/>
        <rFont val="Arial"/>
        <family val="2"/>
      </rPr>
      <t>Die Spritzen-Messung im Aktivimeter erfolgt mit ca. 5 MBq Tc-99m. Der Inhalt der Spritze wird mit 1000 ml Wasser ver-
 dünnt. Aus den 1000 ml werden drei Probenröhrchen mit je 1 ml gefüllt und im Bohrlochmessplatz je 3 mal gemessen.</t>
    </r>
  </si>
  <si>
    <r>
      <t xml:space="preserve"> </t>
    </r>
    <r>
      <rPr>
        <i/>
        <sz val="10"/>
        <rFont val="Arial"/>
        <family val="2"/>
      </rPr>
      <t>Die Nettoaktivät aus der Spritze ist auf den mittleren Mess-Zeitpunkt der Probenmessung korrigiert.</t>
    </r>
  </si>
  <si>
    <r>
      <t xml:space="preserve">Probe 1
</t>
    </r>
    <r>
      <rPr>
        <sz val="8"/>
        <rFont val="Arial"/>
        <family val="2"/>
      </rPr>
      <t>[min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2"/>
      </rPr>
      <t>]</t>
    </r>
  </si>
  <si>
    <r>
      <t xml:space="preserve">Probe 2
</t>
    </r>
    <r>
      <rPr>
        <sz val="8"/>
        <rFont val="Arial"/>
        <family val="2"/>
      </rPr>
      <t>[min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2"/>
      </rPr>
      <t>]</t>
    </r>
  </si>
  <si>
    <r>
      <t xml:space="preserve">Probe 3
</t>
    </r>
    <r>
      <rPr>
        <sz val="8"/>
        <rFont val="Arial"/>
        <family val="2"/>
      </rPr>
      <t>[min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2"/>
      </rPr>
      <t>]</t>
    </r>
  </si>
  <si>
    <r>
      <t>Faktor</t>
    </r>
    <r>
      <rPr>
        <sz val="8"/>
        <rFont val="Arial"/>
        <family val="2"/>
      </rPr>
      <t xml:space="preserve">
[min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2"/>
      </rPr>
      <t>kBq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2"/>
      </rPr>
      <t>]</t>
    </r>
  </si>
  <si>
    <r>
      <t>Eingabe des letzten Bohrlochfaktors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[min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kBq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 xml:space="preserve">] </t>
    </r>
    <r>
      <rPr>
        <b/>
        <sz val="10"/>
        <rFont val="Arial"/>
        <family val="2"/>
      </rPr>
      <t xml:space="preserve">bzw. Null:     </t>
    </r>
  </si>
  <si>
    <r>
      <t xml:space="preserve">Bohrlochfaktor aus der vorangegangenen Messung </t>
    </r>
    <r>
      <rPr>
        <sz val="9"/>
        <rFont val="Arial"/>
        <family val="2"/>
      </rPr>
      <t>[min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kBq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]</t>
    </r>
    <r>
      <rPr>
        <sz val="10"/>
        <rFont val="Arial"/>
        <family val="2"/>
      </rPr>
      <t xml:space="preserve">: </t>
    </r>
  </si>
  <si>
    <t>Arbeitstägliche Qualitätskontrolle des intraoperativen Gammasonden-Messplatzes</t>
  </si>
  <si>
    <t>Nulleffekt und Co-57-Ansprechvermögen</t>
  </si>
  <si>
    <t xml:space="preserve"> Betreiber: </t>
  </si>
  <si>
    <t xml:space="preserve"> Bezugswert (BW) = Mittelwert aus mindestens 10 Messungen</t>
  </si>
  <si>
    <t xml:space="preserve"> Bezugswert (BW) = Mittelwert aus mindestens 10 Messungen </t>
  </si>
  <si>
    <r>
      <t xml:space="preserve">Tc-99m Nulleffekt
</t>
    </r>
    <r>
      <rPr>
        <sz val="9"/>
        <rFont val="Arial"/>
        <family val="2"/>
      </rPr>
      <t>[min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]</t>
    </r>
  </si>
  <si>
    <r>
      <t>Impusrate</t>
    </r>
    <r>
      <rPr>
        <sz val="8"/>
        <rFont val="Arial"/>
        <family val="2"/>
      </rPr>
      <t xml:space="preserve">
</t>
    </r>
    <r>
      <rPr>
        <sz val="9"/>
        <rFont val="Arial"/>
        <family val="2"/>
      </rPr>
      <t>[min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]</t>
    </r>
  </si>
  <si>
    <t xml:space="preserve"> Ansprechvermögen (Ausbeute)</t>
  </si>
  <si>
    <t xml:space="preserve"> Bezugswert (BW) = Gammaenergie des verwendeten Nuklids</t>
  </si>
  <si>
    <t xml:space="preserve"> Energiefenster</t>
  </si>
  <si>
    <r>
      <t>RS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[min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</t>
    </r>
  </si>
  <si>
    <r>
      <t>RS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[min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</t>
    </r>
  </si>
  <si>
    <t>Energiefenstereinstellung:</t>
  </si>
  <si>
    <t xml:space="preserve"> Nuklidwahl:</t>
  </si>
  <si>
    <r>
      <t xml:space="preserve"> Ansprechvermögen:</t>
    </r>
    <r>
      <rPr>
        <sz val="10"/>
        <rFont val="Arial"/>
        <family val="2"/>
      </rPr>
      <t xml:space="preserve"> Bezugswert </t>
    </r>
    <r>
      <rPr>
        <sz val="9"/>
        <rFont val="Arial"/>
        <family val="2"/>
      </rPr>
      <t>[s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 xml:space="preserve"> kBq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]:</t>
    </r>
  </si>
  <si>
    <t>Bemer-
kungen</t>
  </si>
  <si>
    <r>
      <t xml:space="preserve">Cs-137-NE
</t>
    </r>
    <r>
      <rPr>
        <sz val="9"/>
        <rFont val="Arial"/>
        <family val="2"/>
      </rPr>
      <t>[min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]</t>
    </r>
  </si>
  <si>
    <r>
      <t xml:space="preserve">Tc-99m-NE
</t>
    </r>
    <r>
      <rPr>
        <sz val="9"/>
        <rFont val="Arial"/>
        <family val="2"/>
      </rPr>
      <t>[min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]</t>
    </r>
  </si>
  <si>
    <t>Engergiefenstereinstellung</t>
  </si>
  <si>
    <t>BW</t>
  </si>
  <si>
    <r>
      <t xml:space="preserve">BW </t>
    </r>
    <r>
      <rPr>
        <sz val="9"/>
        <rFont val="Arial"/>
        <family val="2"/>
      </rPr>
      <t>[min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]</t>
    </r>
  </si>
  <si>
    <t>Nulleffekt</t>
  </si>
  <si>
    <t>Energiefenstereinstellung</t>
  </si>
  <si>
    <t>Bezugswerte und Reaktionsschwellen</t>
  </si>
  <si>
    <t xml:space="preserve"> (Gerätspezifischer Hinweis des zuständigen MPE zur Kontrolle und Kalibrierung der Energiefenstereinstellung)</t>
  </si>
  <si>
    <t>Ansprechvermögen</t>
  </si>
  <si>
    <t>Hersteller/Service:</t>
  </si>
  <si>
    <t xml:space="preserve"> Messbedingungen, Bezugswerte und Reaktionsschwellen</t>
  </si>
  <si>
    <t xml:space="preserve"> Prüfstrahler:</t>
  </si>
  <si>
    <t>Prüfstr-Nr.:</t>
  </si>
  <si>
    <t>Datum:</t>
  </si>
  <si>
    <r>
      <t>Nulleffekt</t>
    </r>
    <r>
      <rPr>
        <sz val="10"/>
        <rFont val="Arial"/>
        <family val="0"/>
      </rPr>
      <t xml:space="preserve"> (Cs-137-Einstellung)</t>
    </r>
  </si>
  <si>
    <t>Unter-
schrift</t>
  </si>
  <si>
    <t>Abwei-
chung</t>
  </si>
  <si>
    <r>
      <t xml:space="preserve"> </t>
    </r>
    <r>
      <rPr>
        <sz val="10"/>
        <rFont val="Arial"/>
        <family val="2"/>
      </rPr>
      <t xml:space="preserve">Isomed 200: Verschieben des Kursers auf Peakmitte des Cs-137-Spektrums  → </t>
    </r>
    <r>
      <rPr>
        <b/>
        <sz val="10"/>
        <rFont val="Arial"/>
        <family val="2"/>
      </rPr>
      <t>Kalibrierfaktor.</t>
    </r>
  </si>
  <si>
    <r>
      <t xml:space="preserve">Prüfstr-Aktivität </t>
    </r>
    <r>
      <rPr>
        <sz val="9"/>
        <rFont val="Arial"/>
        <family val="2"/>
      </rPr>
      <t>[kBq]</t>
    </r>
    <r>
      <rPr>
        <sz val="10"/>
        <rFont val="Arial"/>
        <family val="0"/>
      </rPr>
      <t>:</t>
    </r>
  </si>
  <si>
    <r>
      <t xml:space="preserve"> Nulleffekt </t>
    </r>
    <r>
      <rPr>
        <sz val="10"/>
        <rFont val="Arial"/>
        <family val="2"/>
      </rPr>
      <t>(Tc-99m-Einstellung)</t>
    </r>
  </si>
  <si>
    <r>
      <t xml:space="preserve">Ansprechvermögen </t>
    </r>
    <r>
      <rPr>
        <sz val="10"/>
        <rFont val="Arial"/>
        <family val="2"/>
      </rPr>
      <t xml:space="preserve">(Cs-137) </t>
    </r>
  </si>
  <si>
    <r>
      <t>BW</t>
    </r>
    <r>
      <rPr>
        <b/>
        <sz val="10"/>
        <rFont val="Arial"/>
        <family val="2"/>
      </rPr>
      <t xml:space="preserve">
</t>
    </r>
    <r>
      <rPr>
        <sz val="9"/>
        <rFont val="Arial"/>
        <family val="2"/>
      </rPr>
      <t>[min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]</t>
    </r>
  </si>
  <si>
    <r>
      <t>RS</t>
    </r>
    <r>
      <rPr>
        <vertAlign val="subscript"/>
        <sz val="10"/>
        <rFont val="Arial"/>
        <family val="2"/>
      </rPr>
      <t>min</t>
    </r>
    <r>
      <rPr>
        <b/>
        <sz val="10"/>
        <rFont val="Arial"/>
        <family val="2"/>
      </rPr>
      <t xml:space="preserve">
</t>
    </r>
    <r>
      <rPr>
        <sz val="9"/>
        <rFont val="Arial"/>
        <family val="2"/>
      </rPr>
      <t>[min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]</t>
    </r>
  </si>
  <si>
    <r>
      <t>RS</t>
    </r>
    <r>
      <rPr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
</t>
    </r>
    <r>
      <rPr>
        <sz val="9"/>
        <rFont val="Arial"/>
        <family val="2"/>
      </rPr>
      <t>[min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]</t>
    </r>
  </si>
  <si>
    <r>
      <t xml:space="preserve">BW
</t>
    </r>
    <r>
      <rPr>
        <sz val="9"/>
        <rFont val="Arial"/>
        <family val="2"/>
      </rPr>
      <t>[s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MBq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]</t>
    </r>
  </si>
  <si>
    <r>
      <t>RS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[s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MBq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]</t>
    </r>
  </si>
  <si>
    <r>
      <t>RS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[s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MBq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]</t>
    </r>
  </si>
  <si>
    <r>
      <t xml:space="preserve">Tc-99m
</t>
    </r>
    <r>
      <rPr>
        <sz val="9"/>
        <rFont val="Arial"/>
        <family val="2"/>
      </rPr>
      <t>[min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]</t>
    </r>
  </si>
  <si>
    <r>
      <t xml:space="preserve">Cs-137
</t>
    </r>
    <r>
      <rPr>
        <sz val="9"/>
        <rFont val="Arial"/>
        <family val="2"/>
      </rPr>
      <t>[min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]</t>
    </r>
  </si>
  <si>
    <r>
      <t>Imp.</t>
    </r>
    <r>
      <rPr>
        <sz val="10"/>
        <rFont val="Arial"/>
        <family val="0"/>
      </rPr>
      <t xml:space="preserve">
</t>
    </r>
    <r>
      <rPr>
        <sz val="9"/>
        <rFont val="Arial"/>
        <family val="2"/>
      </rPr>
      <t>[min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]</t>
    </r>
  </si>
  <si>
    <r>
      <t>Ergebnis</t>
    </r>
    <r>
      <rPr>
        <sz val="10"/>
        <rFont val="Arial"/>
        <family val="0"/>
      </rPr>
      <t xml:space="preserve">
</t>
    </r>
    <r>
      <rPr>
        <sz val="9"/>
        <rFont val="Arial"/>
        <family val="2"/>
      </rPr>
      <t>[s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MBq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]</t>
    </r>
  </si>
  <si>
    <t>Kalibrier-
Faktor</t>
  </si>
  <si>
    <t>Nulleffekt und Energiefenster</t>
  </si>
  <si>
    <r>
      <t>RS</t>
    </r>
    <r>
      <rPr>
        <vertAlign val="subscript"/>
        <sz val="10"/>
        <rFont val="Arial"/>
        <family val="2"/>
      </rPr>
      <t>min</t>
    </r>
  </si>
  <si>
    <r>
      <t>RS</t>
    </r>
    <r>
      <rPr>
        <vertAlign val="subscript"/>
        <sz val="10"/>
        <rFont val="Arial"/>
        <family val="2"/>
      </rPr>
      <t>max</t>
    </r>
  </si>
  <si>
    <r>
      <t xml:space="preserve"> Toleranzgrenzen (TG) = BW </t>
    </r>
    <r>
      <rPr>
        <i/>
        <sz val="10"/>
        <rFont val="Calibri"/>
        <family val="2"/>
      </rPr>
      <t>±</t>
    </r>
    <r>
      <rPr>
        <i/>
        <sz val="10"/>
        <rFont val="Arial"/>
        <family val="2"/>
      </rPr>
      <t xml:space="preserve"> 50%</t>
    </r>
  </si>
  <si>
    <r>
      <t xml:space="preserve"> Reaktionsschwellen (RS) = BW </t>
    </r>
    <r>
      <rPr>
        <i/>
        <sz val="10"/>
        <rFont val="Calibri"/>
        <family val="2"/>
      </rPr>
      <t>±</t>
    </r>
    <r>
      <rPr>
        <i/>
        <sz val="10"/>
        <rFont val="Arial"/>
        <family val="2"/>
      </rPr>
      <t xml:space="preserve"> 5%</t>
    </r>
  </si>
  <si>
    <t>Nulleffekt, Energiefenster und Ansprechvermögen mit Cs-137</t>
  </si>
  <si>
    <t>Isomed 200</t>
  </si>
  <si>
    <r>
      <t xml:space="preserve"> Toleranzgrenzen (TG) = BW </t>
    </r>
    <r>
      <rPr>
        <i/>
        <sz val="10"/>
        <rFont val="Calibri"/>
        <family val="2"/>
      </rPr>
      <t>±</t>
    </r>
    <r>
      <rPr>
        <i/>
        <sz val="10"/>
        <rFont val="Arial"/>
        <family val="2"/>
      </rPr>
      <t xml:space="preserve"> 10%</t>
    </r>
  </si>
  <si>
    <r>
      <rPr>
        <b/>
        <sz val="10"/>
        <rFont val="Arial"/>
        <family val="2"/>
      </rPr>
      <t xml:space="preserve">Ergebnis
</t>
    </r>
    <r>
      <rPr>
        <sz val="9"/>
        <rFont val="Arial"/>
        <family val="2"/>
      </rPr>
      <t>[s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kBq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]</t>
    </r>
  </si>
  <si>
    <t>Co-57-Ansprechvermögen</t>
  </si>
  <si>
    <t>Qualitätskontrolle des Sonden-/Bohrloch-Messplatzes</t>
  </si>
  <si>
    <t>Arbeitstägliche Qualitätskontrolle des Sonden-/Bohrloch-Messplatzes</t>
  </si>
  <si>
    <t xml:space="preserve"> Bezugswerte und Reaktionsschwellen</t>
  </si>
  <si>
    <r>
      <t xml:space="preserve"> </t>
    </r>
    <r>
      <rPr>
        <b/>
        <sz val="10"/>
        <rFont val="Arial"/>
        <family val="2"/>
      </rPr>
      <t>Co-57-Prüfstrahler</t>
    </r>
  </si>
  <si>
    <t>Tc-99m-Nulleffekt</t>
  </si>
  <si>
    <t>Ansprechverm.</t>
  </si>
  <si>
    <t xml:space="preserve">Nummer: </t>
  </si>
  <si>
    <t xml:space="preserve">Aktivität: </t>
  </si>
  <si>
    <t>kBq</t>
  </si>
  <si>
    <t xml:space="preserve">Ref.-Datum: </t>
  </si>
  <si>
    <r>
      <t>RS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[min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]</t>
    </r>
  </si>
  <si>
    <r>
      <t>RS</t>
    </r>
    <r>
      <rPr>
        <vertAlign val="subscript"/>
        <sz val="10"/>
        <rFont val="Arial"/>
        <family val="2"/>
      </rPr>
      <t xml:space="preserve">max </t>
    </r>
    <r>
      <rPr>
        <sz val="9"/>
        <rFont val="Arial"/>
        <family val="2"/>
      </rPr>
      <t>[min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]</t>
    </r>
  </si>
  <si>
    <r>
      <t xml:space="preserve">BW </t>
    </r>
    <r>
      <rPr>
        <sz val="9"/>
        <rFont val="Arial"/>
        <family val="2"/>
      </rPr>
      <t>[s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kBq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]</t>
    </r>
  </si>
  <si>
    <t xml:space="preserve">  Der wöchentlich zu kontrollierende Prüfparameter wird bei seltenem Einsatz nur bei Benutzung kontrolliert.</t>
  </si>
  <si>
    <t xml:space="preserve">  Der wöchentlich zu kontrollierende Prüfparameter wird bei seltenem Einsatz vor jeder Benutzung kontrolliert.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</si>
</sst>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0.0000"/>
    <numFmt numFmtId="175" formatCode="0.000%"/>
    <numFmt numFmtId="176" formatCode="dd/mm/yy"/>
    <numFmt numFmtId="177" formatCode="mmm\ yyyy"/>
    <numFmt numFmtId="178" formatCode="0.0%"/>
    <numFmt numFmtId="179" formatCode="0.00000"/>
    <numFmt numFmtId="180" formatCode="h:mm"/>
    <numFmt numFmtId="181" formatCode="[$-407]dddd\,\ d\.\ mmmm\ yyyy"/>
    <numFmt numFmtId="182" formatCode="#,##0.0"/>
    <numFmt numFmtId="183" formatCode="mmmm"/>
    <numFmt numFmtId="184" formatCode="mm/dd/yy"/>
    <numFmt numFmtId="185" formatCode="0.0E+00"/>
    <numFmt numFmtId="186" formatCode="0.E+00"/>
    <numFmt numFmtId="187" formatCode="0.000000"/>
    <numFmt numFmtId="188" formatCode="0.0000%"/>
    <numFmt numFmtId="189" formatCode="dd/mm/yy;@"/>
    <numFmt numFmtId="190" formatCode="h:mm:ss;@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  <numFmt numFmtId="195" formatCode="dd/mm/yy\ hh:mm:ss"/>
    <numFmt numFmtId="196" formatCode="d/m/yy;@"/>
    <numFmt numFmtId="197" formatCode="[$-F400]h:mm:ss\ AM/PM"/>
    <numFmt numFmtId="198" formatCode="#,##0.000"/>
  </numFmts>
  <fonts count="3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0"/>
      <name val="Arial"/>
      <family val="2"/>
    </font>
    <font>
      <i/>
      <sz val="10"/>
      <name val="Calibri"/>
      <family val="2"/>
    </font>
    <font>
      <i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vertAlign val="superscript"/>
      <sz val="8"/>
      <name val="Arial"/>
      <family val="2"/>
    </font>
    <font>
      <sz val="36"/>
      <name val="Arial"/>
      <family val="0"/>
    </font>
    <font>
      <sz val="12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7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474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2" fontId="0" fillId="0" borderId="14" xfId="0" applyNumberFormat="1" applyFill="1" applyBorder="1" applyAlignment="1" applyProtection="1">
      <alignment horizontal="center" vertical="center" shrinkToFit="1"/>
      <protection locked="0"/>
    </xf>
    <xf numFmtId="2" fontId="0" fillId="0" borderId="15" xfId="0" applyNumberForma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vertical="center"/>
      <protection/>
    </xf>
    <xf numFmtId="0" fontId="0" fillId="0" borderId="0" xfId="57" applyAlignment="1">
      <alignment vertical="center"/>
      <protection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23" fillId="0" borderId="13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57" applyBorder="1" applyAlignment="1">
      <alignment vertical="center"/>
      <protection/>
    </xf>
    <xf numFmtId="0" fontId="0" fillId="0" borderId="20" xfId="57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49" fontId="0" fillId="0" borderId="21" xfId="57" applyNumberFormat="1" applyFont="1" applyFill="1" applyBorder="1" applyAlignment="1" applyProtection="1">
      <alignment horizontal="center" vertical="center"/>
      <protection locked="0"/>
    </xf>
    <xf numFmtId="49" fontId="0" fillId="0" borderId="10" xfId="57" applyNumberFormat="1" applyFont="1" applyFill="1" applyBorder="1" applyAlignment="1" applyProtection="1">
      <alignment horizontal="center" vertical="center"/>
      <protection locked="0"/>
    </xf>
    <xf numFmtId="49" fontId="0" fillId="0" borderId="11" xfId="57" applyNumberFormat="1" applyFont="1" applyFill="1" applyBorder="1" applyAlignment="1" applyProtection="1">
      <alignment horizontal="center" vertical="center"/>
      <protection locked="0"/>
    </xf>
    <xf numFmtId="0" fontId="0" fillId="0" borderId="0" xfId="57" applyAlignment="1" applyProtection="1">
      <alignment vertical="center"/>
      <protection locked="0"/>
    </xf>
    <xf numFmtId="0" fontId="0" fillId="0" borderId="0" xfId="57" applyProtection="1">
      <alignment/>
      <protection locked="0"/>
    </xf>
    <xf numFmtId="0" fontId="0" fillId="0" borderId="0" xfId="57">
      <alignment/>
      <protection/>
    </xf>
    <xf numFmtId="0" fontId="0" fillId="0" borderId="0" xfId="0" applyAlignment="1">
      <alignment vertical="center"/>
    </xf>
    <xf numFmtId="0" fontId="0" fillId="0" borderId="17" xfId="0" applyFont="1" applyFill="1" applyBorder="1" applyAlignment="1" applyProtection="1">
      <alignment horizontal="left" vertical="center"/>
      <protection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/>
    </xf>
    <xf numFmtId="18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89" fontId="0" fillId="0" borderId="0" xfId="0" applyNumberFormat="1" applyBorder="1" applyAlignment="1">
      <alignment vertical="center"/>
    </xf>
    <xf numFmtId="0" fontId="23" fillId="0" borderId="0" xfId="0" applyFont="1" applyAlignment="1">
      <alignment vertical="center"/>
    </xf>
    <xf numFmtId="189" fontId="23" fillId="0" borderId="0" xfId="0" applyNumberFormat="1" applyFont="1" applyAlignment="1">
      <alignment vertical="center"/>
    </xf>
    <xf numFmtId="0" fontId="4" fillId="0" borderId="23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180" fontId="0" fillId="0" borderId="24" xfId="0" applyNumberFormat="1" applyFill="1" applyBorder="1" applyAlignment="1" applyProtection="1">
      <alignment horizontal="center" vertical="center"/>
      <protection locked="0"/>
    </xf>
    <xf numFmtId="2" fontId="0" fillId="0" borderId="25" xfId="0" applyNumberFormat="1" applyFill="1" applyBorder="1" applyAlignment="1" applyProtection="1">
      <alignment horizontal="center" vertical="center"/>
      <protection/>
    </xf>
    <xf numFmtId="172" fontId="0" fillId="0" borderId="26" xfId="0" applyNumberFormat="1" applyFill="1" applyBorder="1" applyAlignment="1" applyProtection="1">
      <alignment horizontal="center" vertical="center"/>
      <protection locked="0"/>
    </xf>
    <xf numFmtId="1" fontId="0" fillId="0" borderId="19" xfId="0" applyNumberFormat="1" applyFill="1" applyBorder="1" applyAlignment="1" applyProtection="1">
      <alignment horizontal="center" vertical="center"/>
      <protection locked="0"/>
    </xf>
    <xf numFmtId="1" fontId="0" fillId="0" borderId="14" xfId="0" applyNumberFormat="1" applyFill="1" applyBorder="1" applyAlignment="1" applyProtection="1">
      <alignment horizontal="center" vertical="center"/>
      <protection locked="0"/>
    </xf>
    <xf numFmtId="180" fontId="0" fillId="0" borderId="19" xfId="0" applyNumberFormat="1" applyFill="1" applyBorder="1" applyAlignment="1" applyProtection="1">
      <alignment horizontal="center" vertical="center"/>
      <protection locked="0"/>
    </xf>
    <xf numFmtId="2" fontId="0" fillId="0" borderId="27" xfId="0" applyNumberFormat="1" applyFill="1" applyBorder="1" applyAlignment="1" applyProtection="1">
      <alignment horizontal="center" vertical="center"/>
      <protection/>
    </xf>
    <xf numFmtId="172" fontId="0" fillId="0" borderId="19" xfId="0" applyNumberFormat="1" applyFill="1" applyBorder="1" applyAlignment="1" applyProtection="1">
      <alignment horizontal="center" vertical="center"/>
      <protection locked="0"/>
    </xf>
    <xf numFmtId="180" fontId="0" fillId="0" borderId="28" xfId="0" applyNumberFormat="1" applyFill="1" applyBorder="1" applyAlignment="1" applyProtection="1">
      <alignment horizontal="center" vertical="center"/>
      <protection locked="0"/>
    </xf>
    <xf numFmtId="2" fontId="0" fillId="0" borderId="29" xfId="0" applyNumberFormat="1" applyFill="1" applyBorder="1" applyAlignment="1" applyProtection="1">
      <alignment horizontal="center" vertical="center"/>
      <protection/>
    </xf>
    <xf numFmtId="172" fontId="0" fillId="0" borderId="28" xfId="0" applyNumberFormat="1" applyFill="1" applyBorder="1" applyAlignment="1" applyProtection="1">
      <alignment horizontal="center" vertical="center"/>
      <protection/>
    </xf>
    <xf numFmtId="1" fontId="0" fillId="0" borderId="28" xfId="0" applyNumberFormat="1" applyFill="1" applyBorder="1" applyAlignment="1" applyProtection="1">
      <alignment horizontal="center" vertical="center"/>
      <protection locked="0"/>
    </xf>
    <xf numFmtId="1" fontId="0" fillId="0" borderId="15" xfId="0" applyNumberFormat="1" applyFill="1" applyBorder="1" applyAlignment="1" applyProtection="1">
      <alignment horizontal="center" vertical="center"/>
      <protection locked="0"/>
    </xf>
    <xf numFmtId="172" fontId="0" fillId="0" borderId="30" xfId="0" applyNumberFormat="1" applyFill="1" applyBorder="1" applyAlignment="1" applyProtection="1">
      <alignment horizontal="center" vertical="center"/>
      <protection/>
    </xf>
    <xf numFmtId="2" fontId="0" fillId="0" borderId="31" xfId="0" applyNumberFormat="1" applyFill="1" applyBorder="1" applyAlignment="1" applyProtection="1">
      <alignment horizontal="right" vertical="center"/>
      <protection/>
    </xf>
    <xf numFmtId="1" fontId="0" fillId="0" borderId="32" xfId="0" applyNumberFormat="1" applyFill="1" applyBorder="1" applyAlignment="1" applyProtection="1">
      <alignment horizontal="center" vertical="center"/>
      <protection/>
    </xf>
    <xf numFmtId="1" fontId="4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right" vertical="center"/>
      <protection/>
    </xf>
    <xf numFmtId="178" fontId="0" fillId="0" borderId="22" xfId="0" applyNumberFormat="1" applyFont="1" applyFill="1" applyBorder="1" applyAlignment="1" applyProtection="1">
      <alignment horizontal="center" vertical="center"/>
      <protection/>
    </xf>
    <xf numFmtId="1" fontId="0" fillId="0" borderId="34" xfId="0" applyNumberFormat="1" applyFont="1" applyFill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applyProtection="1">
      <alignment horizontal="center" vertical="center"/>
      <protection/>
    </xf>
    <xf numFmtId="1" fontId="0" fillId="0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78" fontId="0" fillId="0" borderId="16" xfId="0" applyNumberFormat="1" applyFill="1" applyBorder="1" applyAlignment="1" applyProtection="1">
      <alignment horizontal="center" vertical="center" shrinkToFit="1"/>
      <protection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178" fontId="0" fillId="0" borderId="36" xfId="0" applyNumberFormat="1" applyFill="1" applyBorder="1" applyAlignment="1" applyProtection="1">
      <alignment horizontal="center" vertical="center" shrinkToFit="1"/>
      <protection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178" fontId="0" fillId="0" borderId="37" xfId="0" applyNumberFormat="1" applyFill="1" applyBorder="1" applyAlignment="1" applyProtection="1">
      <alignment horizontal="center" vertical="center" shrinkToFit="1"/>
      <protection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0" fillId="0" borderId="31" xfId="0" applyNumberFormat="1" applyFill="1" applyBorder="1" applyAlignment="1" applyProtection="1">
      <alignment horizontal="center" vertical="center" shrinkToFit="1"/>
      <protection locked="0"/>
    </xf>
    <xf numFmtId="49" fontId="0" fillId="0" borderId="27" xfId="0" applyNumberFormat="1" applyFill="1" applyBorder="1" applyAlignment="1" applyProtection="1">
      <alignment horizontal="center" vertical="center" shrinkToFit="1"/>
      <protection locked="0"/>
    </xf>
    <xf numFmtId="49" fontId="0" fillId="0" borderId="38" xfId="0" applyNumberFormat="1" applyFill="1" applyBorder="1" applyAlignment="1" applyProtection="1">
      <alignment horizontal="center" vertical="center" shrinkToFit="1"/>
      <protection locked="0"/>
    </xf>
    <xf numFmtId="0" fontId="23" fillId="0" borderId="27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189" fontId="0" fillId="0" borderId="40" xfId="0" applyNumberFormat="1" applyFill="1" applyBorder="1" applyAlignment="1" applyProtection="1">
      <alignment horizontal="center" vertical="center"/>
      <protection locked="0"/>
    </xf>
    <xf numFmtId="189" fontId="0" fillId="0" borderId="13" xfId="0" applyNumberFormat="1" applyFill="1" applyBorder="1" applyAlignment="1" applyProtection="1">
      <alignment horizontal="center" vertical="center"/>
      <protection locked="0"/>
    </xf>
    <xf numFmtId="189" fontId="0" fillId="0" borderId="41" xfId="0" applyNumberFormat="1" applyBorder="1" applyAlignment="1" applyProtection="1">
      <alignment horizontal="center" vertical="center"/>
      <protection locked="0"/>
    </xf>
    <xf numFmtId="189" fontId="0" fillId="0" borderId="42" xfId="0" applyNumberFormat="1" applyFill="1" applyBorder="1" applyAlignment="1" applyProtection="1">
      <alignment horizontal="center" vertical="center"/>
      <protection locked="0"/>
    </xf>
    <xf numFmtId="189" fontId="0" fillId="0" borderId="43" xfId="57" applyNumberFormat="1" applyFill="1" applyBorder="1" applyAlignment="1" applyProtection="1">
      <alignment horizontal="center" vertical="center"/>
      <protection locked="0"/>
    </xf>
    <xf numFmtId="173" fontId="0" fillId="0" borderId="14" xfId="0" applyNumberFormat="1" applyFont="1" applyFill="1" applyBorder="1" applyAlignment="1" applyProtection="1">
      <alignment horizontal="center" vertical="center"/>
      <protection locked="0"/>
    </xf>
    <xf numFmtId="189" fontId="0" fillId="0" borderId="43" xfId="0" applyNumberFormat="1" applyFill="1" applyBorder="1" applyAlignment="1" applyProtection="1">
      <alignment horizontal="center" vertical="center"/>
      <protection locked="0"/>
    </xf>
    <xf numFmtId="2" fontId="0" fillId="0" borderId="16" xfId="0" applyNumberForma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/>
      <protection locked="0"/>
    </xf>
    <xf numFmtId="196" fontId="0" fillId="0" borderId="13" xfId="57" applyNumberForma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left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196" fontId="0" fillId="0" borderId="42" xfId="57" applyNumberFormat="1" applyFill="1" applyBorder="1" applyAlignment="1" applyProtection="1">
      <alignment horizontal="center" vertical="center"/>
      <protection locked="0"/>
    </xf>
    <xf numFmtId="173" fontId="0" fillId="0" borderId="15" xfId="0" applyNumberFormat="1" applyFont="1" applyFill="1" applyBorder="1" applyAlignment="1" applyProtection="1">
      <alignment horizontal="center" vertical="center"/>
      <protection/>
    </xf>
    <xf numFmtId="173" fontId="0" fillId="0" borderId="14" xfId="0" applyNumberFormat="1" applyFont="1" applyFill="1" applyBorder="1" applyAlignment="1" applyProtection="1">
      <alignment horizontal="center" vertical="center"/>
      <protection/>
    </xf>
    <xf numFmtId="2" fontId="0" fillId="0" borderId="31" xfId="0" applyNumberFormat="1" applyFill="1" applyBorder="1" applyAlignment="1" applyProtection="1">
      <alignment horizontal="center" vertical="center" shrinkToFit="1"/>
      <protection locked="0"/>
    </xf>
    <xf numFmtId="2" fontId="0" fillId="0" borderId="25" xfId="0" applyNumberFormat="1" applyFill="1" applyBorder="1" applyAlignment="1" applyProtection="1">
      <alignment horizontal="center" vertical="center" shrinkToFit="1"/>
      <protection locked="0"/>
    </xf>
    <xf numFmtId="2" fontId="0" fillId="0" borderId="45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173" fontId="0" fillId="0" borderId="15" xfId="0" applyNumberFormat="1" applyFont="1" applyFill="1" applyBorder="1" applyAlignment="1" applyProtection="1">
      <alignment horizontal="center" vertical="center"/>
      <protection locked="0"/>
    </xf>
    <xf numFmtId="14" fontId="0" fillId="0" borderId="39" xfId="0" applyNumberFormat="1" applyBorder="1" applyAlignment="1" applyProtection="1">
      <alignment horizontal="center" vertical="center"/>
      <protection locked="0"/>
    </xf>
    <xf numFmtId="2" fontId="0" fillId="0" borderId="31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45" xfId="0" applyNumberFormat="1" applyBorder="1" applyAlignment="1">
      <alignment horizontal="center" vertical="center"/>
    </xf>
    <xf numFmtId="0" fontId="0" fillId="0" borderId="46" xfId="57" applyBorder="1" applyAlignment="1" applyProtection="1">
      <alignment horizontal="center" vertical="center"/>
      <protection locked="0"/>
    </xf>
    <xf numFmtId="189" fontId="0" fillId="0" borderId="13" xfId="0" applyNumberFormat="1" applyBorder="1" applyAlignment="1" applyProtection="1">
      <alignment horizontal="center" vertical="center"/>
      <protection locked="0"/>
    </xf>
    <xf numFmtId="0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15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2" fontId="0" fillId="0" borderId="20" xfId="0" applyNumberFormat="1" applyBorder="1" applyAlignment="1" applyProtection="1">
      <alignment horizontal="center" vertical="center"/>
      <protection locked="0"/>
    </xf>
    <xf numFmtId="189" fontId="0" fillId="0" borderId="39" xfId="0" applyNumberFormat="1" applyBorder="1" applyAlignment="1" applyProtection="1">
      <alignment horizontal="center" vertical="center"/>
      <protection locked="0"/>
    </xf>
    <xf numFmtId="2" fontId="0" fillId="0" borderId="25" xfId="0" applyNumberFormat="1" applyBorder="1" applyAlignment="1" applyProtection="1">
      <alignment horizontal="center" vertical="center"/>
      <protection locked="0"/>
    </xf>
    <xf numFmtId="2" fontId="0" fillId="0" borderId="14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 locked="0"/>
    </xf>
    <xf numFmtId="1" fontId="0" fillId="0" borderId="36" xfId="0" applyNumberFormat="1" applyFill="1" applyBorder="1" applyAlignment="1" applyProtection="1">
      <alignment horizontal="center" vertical="center"/>
      <protection locked="0"/>
    </xf>
    <xf numFmtId="2" fontId="0" fillId="0" borderId="36" xfId="0" applyNumberFormat="1" applyFill="1" applyBorder="1" applyAlignment="1" applyProtection="1">
      <alignment horizontal="center" vertical="center" shrinkToFit="1"/>
      <protection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 vertical="center" shrinkToFit="1"/>
      <protection/>
    </xf>
    <xf numFmtId="178" fontId="0" fillId="0" borderId="14" xfId="0" applyNumberFormat="1" applyFill="1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2" fontId="0" fillId="0" borderId="15" xfId="0" applyNumberFormat="1" applyFill="1" applyBorder="1" applyAlignment="1" applyProtection="1">
      <alignment horizontal="center" vertical="center" shrinkToFit="1"/>
      <protection/>
    </xf>
    <xf numFmtId="178" fontId="0" fillId="0" borderId="15" xfId="0" applyNumberFormat="1" applyFill="1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vertical="center"/>
      <protection locked="0"/>
    </xf>
    <xf numFmtId="172" fontId="0" fillId="0" borderId="31" xfId="0" applyNumberFormat="1" applyFill="1" applyBorder="1" applyAlignment="1" applyProtection="1">
      <alignment horizontal="center" vertical="center"/>
      <protection/>
    </xf>
    <xf numFmtId="172" fontId="0" fillId="0" borderId="25" xfId="0" applyNumberFormat="1" applyFill="1" applyBorder="1" applyAlignment="1" applyProtection="1">
      <alignment horizontal="center" vertical="center"/>
      <protection/>
    </xf>
    <xf numFmtId="172" fontId="0" fillId="0" borderId="49" xfId="0" applyNumberFormat="1" applyBorder="1" applyAlignment="1" applyProtection="1">
      <alignment vertical="center"/>
      <protection locked="0"/>
    </xf>
    <xf numFmtId="172" fontId="0" fillId="0" borderId="45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4" fillId="0" borderId="50" xfId="0" applyFont="1" applyBorder="1" applyAlignment="1" applyProtection="1">
      <alignment horizontal="center" vertical="center"/>
      <protection/>
    </xf>
    <xf numFmtId="172" fontId="0" fillId="0" borderId="24" xfId="0" applyNumberFormat="1" applyBorder="1" applyAlignment="1" applyProtection="1">
      <alignment horizontal="center" vertical="center"/>
      <protection locked="0"/>
    </xf>
    <xf numFmtId="172" fontId="0" fillId="0" borderId="22" xfId="0" applyNumberFormat="1" applyBorder="1" applyAlignment="1" applyProtection="1">
      <alignment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4" xfId="0" applyNumberFormat="1" applyBorder="1" applyAlignment="1" applyProtection="1">
      <alignment horizontal="center" vertical="center"/>
      <protection locked="0"/>
    </xf>
    <xf numFmtId="0" fontId="0" fillId="0" borderId="51" xfId="0" applyNumberFormat="1" applyBorder="1" applyAlignment="1" applyProtection="1">
      <alignment horizontal="center" vertical="center"/>
      <protection locked="0"/>
    </xf>
    <xf numFmtId="0" fontId="0" fillId="0" borderId="37" xfId="0" applyNumberFormat="1" applyFill="1" applyBorder="1" applyAlignment="1" applyProtection="1">
      <alignment horizontal="center" vertical="center" shrinkToFit="1"/>
      <protection/>
    </xf>
    <xf numFmtId="0" fontId="0" fillId="0" borderId="49" xfId="0" applyNumberFormat="1" applyBorder="1" applyAlignment="1" applyProtection="1">
      <alignment horizontal="center" vertical="center"/>
      <protection locked="0"/>
    </xf>
    <xf numFmtId="14" fontId="0" fillId="0" borderId="52" xfId="0" applyNumberFormat="1" applyBorder="1" applyAlignment="1" applyProtection="1">
      <alignment horizontal="center" vertical="center"/>
      <protection locked="0"/>
    </xf>
    <xf numFmtId="173" fontId="0" fillId="0" borderId="12" xfId="0" applyNumberFormat="1" applyBorder="1" applyAlignment="1" applyProtection="1">
      <alignment horizontal="center" vertical="center"/>
      <protection locked="0"/>
    </xf>
    <xf numFmtId="173" fontId="0" fillId="0" borderId="45" xfId="0" applyNumberFormat="1" applyBorder="1" applyAlignment="1" applyProtection="1">
      <alignment horizontal="center" vertical="center"/>
      <protection locked="0"/>
    </xf>
    <xf numFmtId="0" fontId="32" fillId="0" borderId="49" xfId="0" applyFont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left" vertical="center"/>
      <protection/>
    </xf>
    <xf numFmtId="0" fontId="0" fillId="0" borderId="53" xfId="0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2" fillId="0" borderId="52" xfId="0" applyFont="1" applyBorder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>
      <alignment horizontal="center" vertical="center"/>
    </xf>
    <xf numFmtId="0" fontId="4" fillId="0" borderId="41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23" fillId="0" borderId="38" xfId="0" applyFont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0" fontId="0" fillId="0" borderId="35" xfId="0" applyBorder="1" applyAlignment="1">
      <alignment vertical="center"/>
    </xf>
    <xf numFmtId="0" fontId="4" fillId="0" borderId="40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23" fillId="0" borderId="13" xfId="0" applyFont="1" applyFill="1" applyBorder="1" applyAlignment="1" applyProtection="1">
      <alignment horizontal="left" vertical="center"/>
      <protection/>
    </xf>
    <xf numFmtId="0" fontId="23" fillId="0" borderId="14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vertical="center"/>
      <protection/>
    </xf>
    <xf numFmtId="0" fontId="23" fillId="0" borderId="38" xfId="0" applyFont="1" applyFill="1" applyBorder="1" applyAlignment="1" applyProtection="1">
      <alignment horizontal="left" vertical="center"/>
      <protection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23" fillId="0" borderId="18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>
      <alignment vertical="center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173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173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60" xfId="0" applyBorder="1" applyAlignment="1">
      <alignment horizontal="center" vertical="center"/>
    </xf>
    <xf numFmtId="0" fontId="4" fillId="0" borderId="61" xfId="0" applyFont="1" applyBorder="1" applyAlignment="1" applyProtection="1">
      <alignment horizontal="center" vertical="center"/>
      <protection/>
    </xf>
    <xf numFmtId="0" fontId="0" fillId="0" borderId="62" xfId="0" applyBorder="1" applyAlignment="1">
      <alignment horizontal="center" vertical="center"/>
    </xf>
    <xf numFmtId="0" fontId="4" fillId="0" borderId="61" xfId="0" applyFont="1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/>
      <protection/>
    </xf>
    <xf numFmtId="0" fontId="0" fillId="0" borderId="65" xfId="0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left" vertical="center"/>
      <protection locked="0"/>
    </xf>
    <xf numFmtId="0" fontId="23" fillId="0" borderId="52" xfId="0" applyFont="1" applyBorder="1" applyAlignment="1" applyProtection="1">
      <alignment horizontal="left" vertical="center"/>
      <protection locked="0"/>
    </xf>
    <xf numFmtId="0" fontId="23" fillId="0" borderId="49" xfId="0" applyFont="1" applyBorder="1" applyAlignment="1" applyProtection="1">
      <alignment horizontal="left" vertical="center"/>
      <protection locked="0"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/>
      <protection/>
    </xf>
    <xf numFmtId="0" fontId="4" fillId="0" borderId="67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31" xfId="0" applyNumberFormat="1" applyFill="1" applyBorder="1" applyAlignment="1" applyProtection="1">
      <alignment horizontal="center" vertical="center"/>
      <protection locked="0"/>
    </xf>
    <xf numFmtId="0" fontId="0" fillId="0" borderId="30" xfId="0" applyNumberFormat="1" applyFill="1" applyBorder="1" applyAlignment="1" applyProtection="1">
      <alignment horizontal="center" vertical="center"/>
      <protection locked="0"/>
    </xf>
    <xf numFmtId="0" fontId="0" fillId="0" borderId="27" xfId="0" applyNumberFormat="1" applyFill="1" applyBorder="1" applyAlignment="1" applyProtection="1">
      <alignment horizontal="center" vertical="center"/>
      <protection locked="0"/>
    </xf>
    <xf numFmtId="0" fontId="0" fillId="0" borderId="19" xfId="0" applyNumberForma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8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4" fillId="0" borderId="68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23" fillId="0" borderId="18" xfId="0" applyFont="1" applyBorder="1" applyAlignment="1" applyProtection="1">
      <alignment vertical="center"/>
      <protection/>
    </xf>
    <xf numFmtId="2" fontId="0" fillId="0" borderId="27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0" xfId="0" applyNumberFormat="1" applyBorder="1" applyAlignment="1" applyProtection="1">
      <alignment horizontal="center" vertical="center"/>
      <protection locked="0"/>
    </xf>
    <xf numFmtId="0" fontId="0" fillId="0" borderId="19" xfId="0" applyNumberFormat="1" applyBorder="1" applyAlignment="1" applyProtection="1">
      <alignment horizontal="center" vertical="center"/>
      <protection locked="0"/>
    </xf>
    <xf numFmtId="2" fontId="0" fillId="0" borderId="38" xfId="0" applyNumberForma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8" xfId="0" applyNumberFormat="1" applyFill="1" applyBorder="1" applyAlignment="1" applyProtection="1">
      <alignment horizontal="center" vertical="center"/>
      <protection locked="0"/>
    </xf>
    <xf numFmtId="0" fontId="0" fillId="0" borderId="28" xfId="0" applyNumberFormat="1" applyFill="1" applyBorder="1" applyAlignment="1" applyProtection="1">
      <alignment horizontal="center" vertical="center"/>
      <protection locked="0"/>
    </xf>
    <xf numFmtId="0" fontId="0" fillId="0" borderId="61" xfId="57" applyFont="1" applyBorder="1" applyAlignment="1" applyProtection="1">
      <alignment horizontal="center" vertical="center" wrapText="1"/>
      <protection locked="0"/>
    </xf>
    <xf numFmtId="0" fontId="0" fillId="0" borderId="63" xfId="0" applyBorder="1" applyAlignment="1">
      <alignment horizontal="center" vertical="center" wrapText="1"/>
    </xf>
    <xf numFmtId="0" fontId="0" fillId="0" borderId="16" xfId="57" applyNumberFormat="1" applyFill="1" applyBorder="1" applyAlignment="1" applyProtection="1">
      <alignment horizontal="center"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0" fillId="0" borderId="14" xfId="57" applyNumberFormat="1" applyFill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4" fillId="0" borderId="67" xfId="57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4" fillId="0" borderId="61" xfId="57" applyFont="1" applyFill="1" applyBorder="1" applyAlignment="1" applyProtection="1">
      <alignment horizontal="center" vertical="center" wrapText="1"/>
      <protection locked="0"/>
    </xf>
    <xf numFmtId="0" fontId="0" fillId="0" borderId="62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0" fillId="0" borderId="27" xfId="57" applyNumberFormat="1" applyFill="1" applyBorder="1" applyAlignment="1" applyProtection="1">
      <alignment horizontal="center" vertical="center"/>
      <protection locked="0"/>
    </xf>
    <xf numFmtId="0" fontId="0" fillId="0" borderId="19" xfId="57" applyNumberFormat="1" applyFill="1" applyBorder="1" applyAlignment="1" applyProtection="1">
      <alignment horizontal="center" vertical="center"/>
      <protection locked="0"/>
    </xf>
    <xf numFmtId="178" fontId="0" fillId="0" borderId="27" xfId="57" applyNumberFormat="1" applyFill="1" applyBorder="1" applyAlignment="1" applyProtection="1">
      <alignment horizontal="center" vertical="center"/>
      <protection/>
    </xf>
    <xf numFmtId="178" fontId="0" fillId="0" borderId="19" xfId="57" applyNumberFormat="1" applyFill="1" applyBorder="1" applyAlignment="1" applyProtection="1">
      <alignment horizontal="center" vertical="center"/>
      <protection/>
    </xf>
    <xf numFmtId="0" fontId="0" fillId="0" borderId="38" xfId="57" applyNumberFormat="1" applyFill="1" applyBorder="1" applyAlignment="1" applyProtection="1">
      <alignment horizontal="center" vertical="center"/>
      <protection locked="0"/>
    </xf>
    <xf numFmtId="0" fontId="0" fillId="0" borderId="28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vertical="center"/>
      <protection locked="0"/>
    </xf>
    <xf numFmtId="178" fontId="0" fillId="0" borderId="38" xfId="57" applyNumberFormat="1" applyFill="1" applyBorder="1" applyAlignment="1" applyProtection="1">
      <alignment horizontal="center" vertical="center"/>
      <protection/>
    </xf>
    <xf numFmtId="178" fontId="0" fillId="0" borderId="28" xfId="57" applyNumberFormat="1" applyFill="1" applyBorder="1" applyAlignment="1" applyProtection="1">
      <alignment horizontal="center" vertical="center"/>
      <protection/>
    </xf>
    <xf numFmtId="49" fontId="0" fillId="0" borderId="15" xfId="0" applyNumberFormat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23" fillId="0" borderId="47" xfId="0" applyFont="1" applyFill="1" applyBorder="1" applyAlignment="1" applyProtection="1">
      <alignment horizontal="left" vertical="center"/>
      <protection locked="0"/>
    </xf>
    <xf numFmtId="0" fontId="23" fillId="0" borderId="20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left" vertical="center"/>
    </xf>
    <xf numFmtId="0" fontId="23" fillId="0" borderId="20" xfId="0" applyFont="1" applyBorder="1" applyAlignment="1">
      <alignment vertical="center"/>
    </xf>
    <xf numFmtId="0" fontId="23" fillId="0" borderId="39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5" fillId="0" borderId="12" xfId="57" applyFont="1" applyFill="1" applyBorder="1" applyAlignment="1" applyProtection="1">
      <alignment horizontal="left" vertical="center"/>
      <protection locked="0"/>
    </xf>
    <xf numFmtId="0" fontId="23" fillId="0" borderId="52" xfId="0" applyFont="1" applyBorder="1" applyAlignment="1">
      <alignment vertical="center"/>
    </xf>
    <xf numFmtId="0" fontId="23" fillId="0" borderId="49" xfId="0" applyFont="1" applyBorder="1" applyAlignment="1">
      <alignment vertical="center"/>
    </xf>
    <xf numFmtId="4" fontId="0" fillId="0" borderId="29" xfId="57" applyNumberFormat="1" applyBorder="1" applyAlignment="1" applyProtection="1">
      <alignment horizontal="center" vertical="center"/>
      <protection locked="0"/>
    </xf>
    <xf numFmtId="4" fontId="0" fillId="0" borderId="29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47" xfId="57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31" xfId="57" applyFont="1" applyBorder="1" applyAlignment="1" applyProtection="1">
      <alignment horizontal="center" vertical="center"/>
      <protection locked="0"/>
    </xf>
    <xf numFmtId="0" fontId="0" fillId="0" borderId="46" xfId="0" applyBorder="1" applyAlignment="1">
      <alignment vertical="center"/>
    </xf>
    <xf numFmtId="0" fontId="0" fillId="0" borderId="27" xfId="57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center"/>
    </xf>
    <xf numFmtId="0" fontId="0" fillId="0" borderId="38" xfId="0" applyBorder="1" applyAlignment="1" applyProtection="1">
      <alignment horizontal="right" vertical="center"/>
      <protection/>
    </xf>
    <xf numFmtId="0" fontId="0" fillId="0" borderId="29" xfId="0" applyBorder="1" applyAlignment="1" applyProtection="1">
      <alignment horizontal="right" vertical="center"/>
      <protection/>
    </xf>
    <xf numFmtId="0" fontId="4" fillId="0" borderId="54" xfId="57" applyFont="1" applyFill="1" applyBorder="1" applyAlignment="1" applyProtection="1">
      <alignment horizontal="center" vertical="center"/>
      <protection locked="0"/>
    </xf>
    <xf numFmtId="0" fontId="4" fillId="0" borderId="55" xfId="57" applyFont="1" applyFill="1" applyBorder="1" applyAlignment="1" applyProtection="1">
      <alignment horizontal="center" vertical="center"/>
      <protection locked="0"/>
    </xf>
    <xf numFmtId="0" fontId="0" fillId="0" borderId="55" xfId="57" applyFont="1" applyFill="1" applyBorder="1" applyAlignment="1" applyProtection="1">
      <alignment horizontal="center" vertical="center"/>
      <protection locked="0"/>
    </xf>
    <xf numFmtId="0" fontId="0" fillId="0" borderId="53" xfId="57" applyFont="1" applyFill="1" applyBorder="1" applyAlignment="1" applyProtection="1">
      <alignment horizontal="center" vertical="center"/>
      <protection locked="0"/>
    </xf>
    <xf numFmtId="0" fontId="3" fillId="0" borderId="12" xfId="57" applyFont="1" applyFill="1" applyBorder="1" applyAlignment="1" applyProtection="1">
      <alignment horizontal="center" vertical="center"/>
      <protection locked="0"/>
    </xf>
    <xf numFmtId="0" fontId="3" fillId="0" borderId="52" xfId="57" applyFont="1" applyFill="1" applyBorder="1" applyAlignment="1" applyProtection="1">
      <alignment horizontal="center" vertical="center"/>
      <protection locked="0"/>
    </xf>
    <xf numFmtId="0" fontId="32" fillId="0" borderId="52" xfId="57" applyFont="1" applyFill="1" applyBorder="1" applyAlignment="1" applyProtection="1">
      <alignment horizontal="center" vertical="center"/>
      <protection locked="0"/>
    </xf>
    <xf numFmtId="0" fontId="32" fillId="0" borderId="49" xfId="57" applyFont="1" applyFill="1" applyBorder="1" applyAlignment="1" applyProtection="1">
      <alignment horizontal="center" vertical="center"/>
      <protection locked="0"/>
    </xf>
    <xf numFmtId="0" fontId="4" fillId="0" borderId="44" xfId="57" applyFont="1" applyBorder="1" applyAlignment="1" applyProtection="1">
      <alignment vertical="center"/>
      <protection locked="0"/>
    </xf>
    <xf numFmtId="0" fontId="4" fillId="0" borderId="46" xfId="57" applyFont="1" applyBorder="1" applyAlignment="1" applyProtection="1">
      <alignment vertical="center"/>
      <protection locked="0"/>
    </xf>
    <xf numFmtId="0" fontId="4" fillId="0" borderId="46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56" xfId="57" applyFont="1" applyBorder="1" applyAlignment="1" applyProtection="1">
      <alignment horizontal="center" vertical="center" wrapText="1"/>
      <protection locked="0"/>
    </xf>
    <xf numFmtId="0" fontId="0" fillId="0" borderId="57" xfId="0" applyBorder="1" applyAlignment="1">
      <alignment horizontal="center" vertical="center" wrapText="1"/>
    </xf>
    <xf numFmtId="0" fontId="0" fillId="0" borderId="25" xfId="57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178" fontId="0" fillId="0" borderId="31" xfId="57" applyNumberFormat="1" applyFill="1" applyBorder="1" applyAlignment="1" applyProtection="1">
      <alignment horizontal="center" vertical="center"/>
      <protection/>
    </xf>
    <xf numFmtId="178" fontId="0" fillId="0" borderId="30" xfId="57" applyNumberFormat="1" applyFill="1" applyBorder="1" applyAlignment="1" applyProtection="1">
      <alignment horizontal="center" vertical="center"/>
      <protection/>
    </xf>
    <xf numFmtId="49" fontId="0" fillId="0" borderId="31" xfId="0" applyNumberForma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0" fontId="0" fillId="0" borderId="41" xfId="57" applyFill="1" applyBorder="1" applyAlignment="1" applyProtection="1">
      <alignment horizontal="center" vertical="center"/>
      <protection locked="0"/>
    </xf>
    <xf numFmtId="0" fontId="0" fillId="0" borderId="0" xfId="57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44" xfId="57" applyFont="1" applyFill="1" applyBorder="1" applyAlignment="1" applyProtection="1">
      <alignment horizontal="center" vertical="center"/>
      <protection locked="0"/>
    </xf>
    <xf numFmtId="0" fontId="0" fillId="0" borderId="38" xfId="57" applyFont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52" xfId="0" applyBorder="1" applyAlignment="1" applyProtection="1">
      <alignment vertical="center" wrapText="1"/>
      <protection/>
    </xf>
    <xf numFmtId="0" fontId="4" fillId="0" borderId="67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0" fillId="0" borderId="69" xfId="0" applyBorder="1" applyAlignment="1" applyProtection="1">
      <alignment vertical="center" wrapText="1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23" fillId="0" borderId="29" xfId="0" applyFont="1" applyBorder="1" applyAlignment="1" applyProtection="1">
      <alignment vertical="center"/>
      <protection/>
    </xf>
    <xf numFmtId="0" fontId="23" fillId="0" borderId="35" xfId="0" applyFont="1" applyBorder="1" applyAlignment="1" applyProtection="1">
      <alignment vertical="center"/>
      <protection/>
    </xf>
    <xf numFmtId="0" fontId="4" fillId="0" borderId="44" xfId="57" applyFont="1" applyBorder="1" applyAlignment="1" applyProtection="1">
      <alignment vertical="center"/>
      <protection/>
    </xf>
    <xf numFmtId="0" fontId="4" fillId="0" borderId="46" xfId="57" applyFont="1" applyBorder="1" applyAlignment="1" applyProtection="1">
      <alignment vertical="center"/>
      <protection/>
    </xf>
    <xf numFmtId="0" fontId="4" fillId="0" borderId="46" xfId="0" applyFont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vertical="center"/>
      <protection/>
    </xf>
    <xf numFmtId="0" fontId="23" fillId="0" borderId="47" xfId="0" applyFont="1" applyFill="1" applyBorder="1" applyAlignment="1" applyProtection="1">
      <alignment horizontal="left" vertical="center"/>
      <protection/>
    </xf>
    <xf numFmtId="0" fontId="23" fillId="0" borderId="20" xfId="0" applyFont="1" applyFill="1" applyBorder="1" applyAlignment="1" applyProtection="1">
      <alignment horizontal="left" vertical="center"/>
      <protection/>
    </xf>
    <xf numFmtId="0" fontId="23" fillId="0" borderId="20" xfId="0" applyFont="1" applyBorder="1" applyAlignment="1" applyProtection="1">
      <alignment horizontal="left" vertical="center"/>
      <protection/>
    </xf>
    <xf numFmtId="0" fontId="23" fillId="0" borderId="20" xfId="0" applyFont="1" applyBorder="1" applyAlignment="1" applyProtection="1">
      <alignment vertical="center"/>
      <protection/>
    </xf>
    <xf numFmtId="0" fontId="23" fillId="0" borderId="39" xfId="0" applyFont="1" applyBorder="1" applyAlignment="1" applyProtection="1">
      <alignment vertical="center"/>
      <protection/>
    </xf>
    <xf numFmtId="0" fontId="25" fillId="0" borderId="12" xfId="57" applyFont="1" applyFill="1" applyBorder="1" applyAlignment="1" applyProtection="1">
      <alignment horizontal="left" vertical="center"/>
      <protection/>
    </xf>
    <xf numFmtId="0" fontId="23" fillId="0" borderId="52" xfId="0" applyFont="1" applyBorder="1" applyAlignment="1" applyProtection="1">
      <alignment vertical="center"/>
      <protection/>
    </xf>
    <xf numFmtId="0" fontId="23" fillId="0" borderId="49" xfId="0" applyFont="1" applyBorder="1" applyAlignment="1" applyProtection="1">
      <alignment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4" fillId="0" borderId="59" xfId="0" applyFont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23" fillId="0" borderId="47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3" fillId="0" borderId="27" xfId="0" applyFont="1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4" fillId="0" borderId="44" xfId="57" applyFont="1" applyFill="1" applyBorder="1" applyAlignment="1" applyProtection="1">
      <alignment horizontal="left" vertical="center"/>
      <protection/>
    </xf>
    <xf numFmtId="0" fontId="0" fillId="0" borderId="55" xfId="0" applyBorder="1" applyAlignment="1" applyProtection="1">
      <alignment vertical="center"/>
      <protection/>
    </xf>
    <xf numFmtId="0" fontId="0" fillId="0" borderId="63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vertical="center" wrapText="1"/>
      <protection/>
    </xf>
    <xf numFmtId="0" fontId="0" fillId="0" borderId="37" xfId="0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vertical="center"/>
      <protection/>
    </xf>
    <xf numFmtId="0" fontId="0" fillId="0" borderId="53" xfId="0" applyBorder="1" applyAlignment="1" applyProtection="1">
      <alignment vertical="center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23" fillId="0" borderId="27" xfId="0" applyFont="1" applyBorder="1" applyAlignment="1" applyProtection="1">
      <alignment vertical="center"/>
      <protection/>
    </xf>
    <xf numFmtId="0" fontId="0" fillId="0" borderId="19" xfId="0" applyBorder="1" applyAlignment="1">
      <alignment vertical="center"/>
    </xf>
    <xf numFmtId="0" fontId="0" fillId="0" borderId="27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52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68" xfId="0" applyBorder="1" applyAlignment="1" applyProtection="1">
      <alignment horizontal="center" vertical="center"/>
      <protection/>
    </xf>
    <xf numFmtId="0" fontId="0" fillId="0" borderId="59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0" fontId="23" fillId="0" borderId="70" xfId="0" applyFont="1" applyBorder="1" applyAlignment="1" applyProtection="1">
      <alignment vertical="center"/>
      <protection/>
    </xf>
    <xf numFmtId="0" fontId="23" fillId="0" borderId="65" xfId="0" applyFont="1" applyBorder="1" applyAlignment="1" applyProtection="1">
      <alignment vertical="center"/>
      <protection/>
    </xf>
    <xf numFmtId="0" fontId="23" fillId="0" borderId="66" xfId="0" applyFont="1" applyBorder="1" applyAlignment="1" applyProtection="1">
      <alignment vertical="center"/>
      <protection/>
    </xf>
    <xf numFmtId="0" fontId="26" fillId="0" borderId="54" xfId="0" applyFont="1" applyBorder="1" applyAlignment="1" applyProtection="1">
      <alignment vertical="center" wrapText="1"/>
      <protection/>
    </xf>
    <xf numFmtId="0" fontId="0" fillId="0" borderId="55" xfId="0" applyFont="1" applyBorder="1" applyAlignment="1" applyProtection="1">
      <alignment vertical="center" wrapText="1"/>
      <protection/>
    </xf>
    <xf numFmtId="0" fontId="0" fillId="0" borderId="53" xfId="0" applyFont="1" applyBorder="1" applyAlignment="1" applyProtection="1">
      <alignment vertical="center" wrapText="1"/>
      <protection/>
    </xf>
    <xf numFmtId="0" fontId="23" fillId="0" borderId="64" xfId="0" applyFont="1" applyBorder="1" applyAlignment="1" applyProtection="1">
      <alignment horizontal="left" vertical="center"/>
      <protection/>
    </xf>
    <xf numFmtId="0" fontId="23" fillId="0" borderId="65" xfId="0" applyFont="1" applyBorder="1" applyAlignment="1" applyProtection="1">
      <alignment horizontal="left" vertical="center"/>
      <protection/>
    </xf>
    <xf numFmtId="0" fontId="0" fillId="0" borderId="59" xfId="0" applyBorder="1" applyAlignment="1" applyProtection="1">
      <alignment vertical="center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52" xfId="0" applyFont="1" applyBorder="1" applyAlignment="1" applyProtection="1">
      <alignment horizontal="left" vertical="center"/>
      <protection/>
    </xf>
    <xf numFmtId="0" fontId="0" fillId="0" borderId="52" xfId="0" applyFont="1" applyBorder="1" applyAlignment="1" applyProtection="1">
      <alignment vertical="center"/>
      <protection/>
    </xf>
    <xf numFmtId="0" fontId="0" fillId="0" borderId="49" xfId="0" applyFont="1" applyBorder="1" applyAlignment="1" applyProtection="1">
      <alignment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0" fontId="3" fillId="0" borderId="52" xfId="0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23" fillId="0" borderId="65" xfId="0" applyFont="1" applyBorder="1" applyAlignment="1" applyProtection="1">
      <alignment vertical="center"/>
      <protection/>
    </xf>
    <xf numFmtId="0" fontId="23" fillId="0" borderId="66" xfId="0" applyFont="1" applyBorder="1" applyAlignment="1" applyProtection="1">
      <alignment vertical="center"/>
      <protection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vertical="center"/>
      <protection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1" fontId="31" fillId="0" borderId="71" xfId="0" applyNumberFormat="1" applyFont="1" applyFill="1" applyBorder="1" applyAlignment="1" applyProtection="1">
      <alignment horizontal="center" vertical="center"/>
      <protection/>
    </xf>
    <xf numFmtId="0" fontId="31" fillId="0" borderId="23" xfId="0" applyFont="1" applyBorder="1" applyAlignment="1" applyProtection="1">
      <alignment horizontal="center" vertical="center"/>
      <protection/>
    </xf>
    <xf numFmtId="0" fontId="31" fillId="0" borderId="69" xfId="0" applyFont="1" applyBorder="1" applyAlignment="1" applyProtection="1">
      <alignment horizontal="center" vertical="center"/>
      <protection/>
    </xf>
    <xf numFmtId="14" fontId="4" fillId="0" borderId="17" xfId="0" applyNumberFormat="1" applyFont="1" applyBorder="1" applyAlignment="1" applyProtection="1">
      <alignment horizontal="center" vertical="center"/>
      <protection locked="0"/>
    </xf>
    <xf numFmtId="14" fontId="4" fillId="0" borderId="26" xfId="0" applyNumberFormat="1" applyFont="1" applyBorder="1" applyAlignment="1" applyProtection="1">
      <alignment horizontal="center" vertical="center"/>
      <protection locked="0"/>
    </xf>
    <xf numFmtId="176" fontId="0" fillId="0" borderId="47" xfId="0" applyNumberFormat="1" applyFill="1" applyBorder="1" applyAlignment="1" applyProtection="1">
      <alignment horizontal="center" vertical="center"/>
      <protection/>
    </xf>
    <xf numFmtId="176" fontId="0" fillId="0" borderId="18" xfId="0" applyNumberFormat="1" applyFill="1" applyBorder="1" applyAlignment="1" applyProtection="1">
      <alignment horizontal="center" vertical="center"/>
      <protection/>
    </xf>
    <xf numFmtId="2" fontId="0" fillId="0" borderId="44" xfId="0" applyNumberFormat="1" applyFill="1" applyBorder="1" applyAlignment="1" applyProtection="1">
      <alignment horizontal="right" vertical="center"/>
      <protection/>
    </xf>
    <xf numFmtId="2" fontId="0" fillId="0" borderId="46" xfId="0" applyNumberFormat="1" applyFill="1" applyBorder="1" applyAlignment="1" applyProtection="1">
      <alignment horizontal="right" vertical="center"/>
      <protection/>
    </xf>
    <xf numFmtId="0" fontId="0" fillId="0" borderId="46" xfId="0" applyBorder="1" applyAlignment="1" applyProtection="1">
      <alignment horizontal="right" vertical="center"/>
      <protection/>
    </xf>
    <xf numFmtId="1" fontId="0" fillId="0" borderId="72" xfId="0" applyNumberFormat="1" applyFill="1" applyBorder="1" applyAlignment="1" applyProtection="1">
      <alignment horizontal="right" vertical="center"/>
      <protection/>
    </xf>
    <xf numFmtId="1" fontId="0" fillId="0" borderId="73" xfId="0" applyNumberFormat="1" applyFill="1" applyBorder="1" applyAlignment="1" applyProtection="1">
      <alignment horizontal="right" vertical="center"/>
      <protection/>
    </xf>
    <xf numFmtId="0" fontId="0" fillId="0" borderId="73" xfId="0" applyBorder="1" applyAlignment="1" applyProtection="1">
      <alignment horizontal="right" vertical="center"/>
      <protection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68" xfId="0" applyFont="1" applyBorder="1" applyAlignment="1" applyProtection="1">
      <alignment horizontal="center" vertical="center"/>
      <protection/>
    </xf>
    <xf numFmtId="2" fontId="4" fillId="0" borderId="47" xfId="0" applyNumberFormat="1" applyFont="1" applyFill="1" applyBorder="1" applyAlignment="1" applyProtection="1">
      <alignment horizontal="right" vertical="center"/>
      <protection/>
    </xf>
    <xf numFmtId="2" fontId="0" fillId="0" borderId="20" xfId="0" applyNumberFormat="1" applyFont="1" applyFill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5" fillId="0" borderId="48" xfId="0" applyFont="1" applyBorder="1" applyAlignment="1" applyProtection="1">
      <alignment horizontal="center" vertical="center" wrapText="1"/>
      <protection/>
    </xf>
    <xf numFmtId="2" fontId="0" fillId="0" borderId="47" xfId="0" applyNumberFormat="1" applyFont="1" applyFill="1" applyBorder="1" applyAlignment="1" applyProtection="1">
      <alignment horizontal="right" vertical="center"/>
      <protection/>
    </xf>
    <xf numFmtId="1" fontId="0" fillId="0" borderId="18" xfId="0" applyNumberFormat="1" applyFill="1" applyBorder="1" applyAlignment="1" applyProtection="1">
      <alignment horizontal="right" vertical="center"/>
      <protection/>
    </xf>
    <xf numFmtId="1" fontId="0" fillId="0" borderId="29" xfId="0" applyNumberFormat="1" applyFill="1" applyBorder="1" applyAlignment="1" applyProtection="1">
      <alignment horizontal="right" vertical="center"/>
      <protection/>
    </xf>
    <xf numFmtId="0" fontId="23" fillId="0" borderId="54" xfId="0" applyFont="1" applyBorder="1" applyAlignment="1" applyProtection="1">
      <alignment horizontal="left" vertical="center" wrapText="1"/>
      <protection/>
    </xf>
    <xf numFmtId="0" fontId="0" fillId="0" borderId="55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23" fillId="0" borderId="41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4" fillId="0" borderId="68" xfId="0" applyFont="1" applyFill="1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4" fillId="0" borderId="59" xfId="57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69" xfId="0" applyBorder="1" applyAlignment="1" applyProtection="1">
      <alignment vertical="center"/>
      <protection/>
    </xf>
    <xf numFmtId="189" fontId="0" fillId="0" borderId="17" xfId="0" applyNumberForma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right" vertical="center"/>
      <protection/>
    </xf>
    <xf numFmtId="49" fontId="0" fillId="0" borderId="27" xfId="0" applyNumberForma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Border="1" applyAlignment="1" applyProtection="1">
      <alignment vertical="center" shrinkToFit="1"/>
      <protection locked="0"/>
    </xf>
    <xf numFmtId="49" fontId="0" fillId="0" borderId="38" xfId="0" applyNumberForma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Border="1" applyAlignment="1" applyProtection="1">
      <alignment vertical="center" shrinkToFit="1"/>
      <protection locked="0"/>
    </xf>
    <xf numFmtId="0" fontId="4" fillId="0" borderId="56" xfId="0" applyFont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49" fontId="0" fillId="0" borderId="31" xfId="0" applyNumberForma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Border="1" applyAlignment="1" applyProtection="1">
      <alignment vertical="center" shrinkToFit="1"/>
      <protection locked="0"/>
    </xf>
    <xf numFmtId="0" fontId="0" fillId="0" borderId="62" xfId="0" applyBorder="1" applyAlignment="1" applyProtection="1">
      <alignment vertical="center"/>
      <protection/>
    </xf>
    <xf numFmtId="0" fontId="0" fillId="0" borderId="63" xfId="0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0" fillId="0" borderId="60" xfId="0" applyBorder="1" applyAlignment="1" applyProtection="1">
      <alignment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189" fontId="0" fillId="0" borderId="12" xfId="0" applyNumberFormat="1" applyBorder="1" applyAlignment="1" applyProtection="1">
      <alignment horizontal="right" vertical="center"/>
      <protection/>
    </xf>
    <xf numFmtId="0" fontId="0" fillId="0" borderId="52" xfId="0" applyBorder="1" applyAlignment="1" applyProtection="1">
      <alignment horizontal="right" vertical="center"/>
      <protection/>
    </xf>
    <xf numFmtId="189" fontId="0" fillId="0" borderId="44" xfId="0" applyNumberFormat="1" applyBorder="1" applyAlignment="1" applyProtection="1">
      <alignment horizontal="left" vertical="center"/>
      <protection/>
    </xf>
    <xf numFmtId="0" fontId="0" fillId="0" borderId="46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4" fillId="0" borderId="44" xfId="0" applyFont="1" applyBorder="1" applyAlignment="1" applyProtection="1">
      <alignment horizontal="left" vertical="center"/>
      <protection/>
    </xf>
  </cellXfs>
  <cellStyles count="5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_ÄSQSBAktivimeterForm" xfId="42"/>
    <cellStyle name="Comma_ÄSQSBAktivimeterForm" xfId="43"/>
    <cellStyle name="Currency [0]_ÄSQSBAktivimeterForm" xfId="44"/>
    <cellStyle name="Currency_ÄSQSBAktivimeterForm" xfId="45"/>
    <cellStyle name="Comma" xfId="46"/>
    <cellStyle name="Comma [0]" xfId="47"/>
    <cellStyle name="Eingabe" xfId="48"/>
    <cellStyle name="Ergebnis" xfId="49"/>
    <cellStyle name="Erklärender Text" xfId="50"/>
    <cellStyle name="Gut" xfId="51"/>
    <cellStyle name="Hyperlink" xfId="52"/>
    <cellStyle name="Neutral" xfId="53"/>
    <cellStyle name="Notiz" xfId="54"/>
    <cellStyle name="Percent" xfId="55"/>
    <cellStyle name="Schlecht" xfId="56"/>
    <cellStyle name="Standard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A1" sqref="A1:I1"/>
    </sheetView>
  </sheetViews>
  <sheetFormatPr defaultColWidth="11.421875" defaultRowHeight="12.75"/>
  <cols>
    <col min="1" max="1" width="12.421875" style="139" customWidth="1"/>
    <col min="2" max="2" width="13.8515625" style="139" customWidth="1"/>
    <col min="3" max="3" width="14.7109375" style="139" customWidth="1"/>
    <col min="4" max="4" width="9.28125" style="139" customWidth="1"/>
    <col min="5" max="5" width="4.57421875" style="139" customWidth="1"/>
    <col min="6" max="6" width="7.421875" style="139" customWidth="1"/>
    <col min="7" max="7" width="6.140625" style="139" customWidth="1"/>
    <col min="8" max="9" width="12.8515625" style="139" customWidth="1"/>
  </cols>
  <sheetData>
    <row r="1" spans="1:12" ht="16.5" customHeight="1">
      <c r="A1" s="158" t="s">
        <v>112</v>
      </c>
      <c r="B1" s="159"/>
      <c r="C1" s="159"/>
      <c r="D1" s="159"/>
      <c r="E1" s="159"/>
      <c r="F1" s="159"/>
      <c r="G1" s="159"/>
      <c r="H1" s="159"/>
      <c r="I1" s="155"/>
      <c r="J1" s="91"/>
      <c r="K1" s="91"/>
      <c r="L1" s="66"/>
    </row>
    <row r="2" spans="1:12" ht="16.5" customHeight="1" thickBot="1">
      <c r="A2" s="156" t="s">
        <v>101</v>
      </c>
      <c r="B2" s="157"/>
      <c r="C2" s="157"/>
      <c r="D2" s="157"/>
      <c r="E2" s="157"/>
      <c r="F2" s="157"/>
      <c r="G2" s="157"/>
      <c r="H2" s="157"/>
      <c r="I2" s="153"/>
      <c r="J2" s="66"/>
      <c r="K2" s="66"/>
      <c r="L2" s="66"/>
    </row>
    <row r="3" spans="1:12" ht="27.75" customHeight="1">
      <c r="A3" s="92" t="s">
        <v>7</v>
      </c>
      <c r="B3" s="176"/>
      <c r="C3" s="176"/>
      <c r="D3" s="176"/>
      <c r="E3" s="176"/>
      <c r="F3" s="177"/>
      <c r="G3" s="212" t="s">
        <v>3</v>
      </c>
      <c r="H3" s="213"/>
      <c r="I3" s="93"/>
      <c r="J3" s="66"/>
      <c r="K3" s="66"/>
      <c r="L3" s="66"/>
    </row>
    <row r="4" spans="1:9" ht="27.75" customHeight="1" thickBot="1">
      <c r="A4" s="4" t="s">
        <v>4</v>
      </c>
      <c r="B4" s="182"/>
      <c r="C4" s="182"/>
      <c r="D4" s="183"/>
      <c r="E4" s="214" t="s">
        <v>78</v>
      </c>
      <c r="F4" s="215"/>
      <c r="G4" s="216"/>
      <c r="H4" s="178"/>
      <c r="I4" s="179"/>
    </row>
    <row r="5" spans="1:9" ht="16.5" customHeight="1">
      <c r="A5" s="169" t="s">
        <v>10</v>
      </c>
      <c r="B5" s="163"/>
      <c r="C5" s="163"/>
      <c r="D5" s="163"/>
      <c r="E5" s="163"/>
      <c r="F5" s="163"/>
      <c r="G5" s="163"/>
      <c r="H5" s="163"/>
      <c r="I5" s="162"/>
    </row>
    <row r="6" spans="1:9" ht="16.5" customHeight="1">
      <c r="A6" s="172" t="s">
        <v>9</v>
      </c>
      <c r="B6" s="173"/>
      <c r="C6" s="173"/>
      <c r="D6" s="173"/>
      <c r="E6" s="173"/>
      <c r="F6" s="173"/>
      <c r="G6" s="173"/>
      <c r="H6" s="173"/>
      <c r="I6" s="174"/>
    </row>
    <row r="7" spans="1:9" ht="16.5" customHeight="1" thickBot="1">
      <c r="A7" s="180" t="s">
        <v>13</v>
      </c>
      <c r="B7" s="167"/>
      <c r="C7" s="167"/>
      <c r="D7" s="181"/>
      <c r="E7" s="175" t="s">
        <v>104</v>
      </c>
      <c r="F7" s="167"/>
      <c r="G7" s="167"/>
      <c r="H7" s="167"/>
      <c r="I7" s="168"/>
    </row>
    <row r="8" spans="1:9" ht="16.5" customHeight="1">
      <c r="A8" s="154" t="s">
        <v>61</v>
      </c>
      <c r="B8" s="170"/>
      <c r="C8" s="170"/>
      <c r="D8" s="170"/>
      <c r="E8" s="170"/>
      <c r="F8" s="170"/>
      <c r="G8" s="170"/>
      <c r="H8" s="170"/>
      <c r="I8" s="171"/>
    </row>
    <row r="9" spans="1:9" ht="16.5" customHeight="1">
      <c r="A9" s="172" t="s">
        <v>60</v>
      </c>
      <c r="B9" s="173"/>
      <c r="C9" s="173"/>
      <c r="D9" s="173"/>
      <c r="E9" s="173"/>
      <c r="F9" s="173"/>
      <c r="G9" s="173"/>
      <c r="H9" s="173"/>
      <c r="I9" s="174"/>
    </row>
    <row r="10" spans="1:9" ht="16.5" customHeight="1" thickBot="1">
      <c r="A10" s="229" t="s">
        <v>105</v>
      </c>
      <c r="B10" s="167"/>
      <c r="C10" s="167"/>
      <c r="D10" s="181"/>
      <c r="E10" s="166" t="s">
        <v>5</v>
      </c>
      <c r="F10" s="167"/>
      <c r="G10" s="167"/>
      <c r="H10" s="167"/>
      <c r="I10" s="168"/>
    </row>
    <row r="11" spans="1:9" ht="16.5" customHeight="1">
      <c r="A11" s="226" t="s">
        <v>75</v>
      </c>
      <c r="B11" s="227"/>
      <c r="C11" s="227"/>
      <c r="D11" s="227"/>
      <c r="E11" s="227"/>
      <c r="F11" s="227"/>
      <c r="G11" s="227"/>
      <c r="H11" s="227"/>
      <c r="I11" s="228"/>
    </row>
    <row r="12" spans="1:9" ht="16.5" customHeight="1">
      <c r="A12" s="160" t="s">
        <v>11</v>
      </c>
      <c r="B12" s="224" t="s">
        <v>73</v>
      </c>
      <c r="C12" s="219"/>
      <c r="D12" s="219"/>
      <c r="E12" s="225"/>
      <c r="F12" s="219" t="s">
        <v>74</v>
      </c>
      <c r="G12" s="220"/>
      <c r="H12" s="220"/>
      <c r="I12" s="221"/>
    </row>
    <row r="13" spans="1:11" ht="16.5" customHeight="1">
      <c r="A13" s="161"/>
      <c r="B13" s="80" t="s">
        <v>72</v>
      </c>
      <c r="C13" s="101" t="s">
        <v>62</v>
      </c>
      <c r="D13" s="217" t="s">
        <v>63</v>
      </c>
      <c r="E13" s="218"/>
      <c r="F13" s="222" t="s">
        <v>71</v>
      </c>
      <c r="G13" s="223"/>
      <c r="H13" s="101" t="s">
        <v>102</v>
      </c>
      <c r="I13" s="102" t="s">
        <v>103</v>
      </c>
      <c r="J13" s="63"/>
      <c r="K13" s="66"/>
    </row>
    <row r="14" spans="1:9" ht="16.5" customHeight="1">
      <c r="A14" s="5" t="s">
        <v>8</v>
      </c>
      <c r="B14" s="86"/>
      <c r="C14" s="96">
        <f>IF(B14="","",0.8*B14)</f>
      </c>
      <c r="D14" s="188">
        <f>IF(B14="","",1.2*B14)</f>
      </c>
      <c r="E14" s="189"/>
      <c r="F14" s="164"/>
      <c r="G14" s="164"/>
      <c r="H14" s="126"/>
      <c r="I14" s="129"/>
    </row>
    <row r="15" spans="1:9" ht="16.5" customHeight="1" thickBot="1">
      <c r="A15" s="103" t="s">
        <v>12</v>
      </c>
      <c r="B15" s="104"/>
      <c r="C15" s="95">
        <f>IF(B15="","",0.8*B15)</f>
      </c>
      <c r="D15" s="190">
        <f>IF(C15="","",1.2*C15)</f>
      </c>
      <c r="E15" s="191"/>
      <c r="F15" s="165"/>
      <c r="G15" s="165"/>
      <c r="H15" s="131"/>
      <c r="I15" s="134"/>
    </row>
    <row r="16" spans="1:9" ht="16.5" customHeight="1" thickBot="1">
      <c r="A16" s="201" t="s">
        <v>76</v>
      </c>
      <c r="B16" s="202"/>
      <c r="C16" s="202"/>
      <c r="D16" s="202"/>
      <c r="E16" s="202"/>
      <c r="F16" s="202"/>
      <c r="G16" s="202"/>
      <c r="H16" s="202"/>
      <c r="I16" s="203"/>
    </row>
    <row r="17" spans="1:9" ht="16.5" customHeight="1" thickBot="1">
      <c r="A17" s="198"/>
      <c r="B17" s="199"/>
      <c r="C17" s="199"/>
      <c r="D17" s="199"/>
      <c r="E17" s="199"/>
      <c r="F17" s="199"/>
      <c r="G17" s="199"/>
      <c r="H17" s="199"/>
      <c r="I17" s="200"/>
    </row>
    <row r="18" spans="1:9" ht="16.5" customHeight="1">
      <c r="A18" s="184" t="s">
        <v>0</v>
      </c>
      <c r="B18" s="196" t="s">
        <v>68</v>
      </c>
      <c r="C18" s="186" t="s">
        <v>69</v>
      </c>
      <c r="D18" s="194" t="s">
        <v>70</v>
      </c>
      <c r="E18" s="159"/>
      <c r="F18" s="159"/>
      <c r="G18" s="195"/>
      <c r="H18" s="204" t="s">
        <v>67</v>
      </c>
      <c r="I18" s="206" t="s">
        <v>2</v>
      </c>
    </row>
    <row r="19" spans="1:9" ht="16.5" customHeight="1" thickBot="1">
      <c r="A19" s="185"/>
      <c r="B19" s="197"/>
      <c r="C19" s="187"/>
      <c r="D19" s="192" t="s">
        <v>8</v>
      </c>
      <c r="E19" s="193"/>
      <c r="F19" s="192" t="s">
        <v>12</v>
      </c>
      <c r="G19" s="193"/>
      <c r="H19" s="205"/>
      <c r="I19" s="207"/>
    </row>
    <row r="20" spans="1:9" ht="16.5" customHeight="1">
      <c r="A20" s="87"/>
      <c r="B20" s="88"/>
      <c r="C20" s="97"/>
      <c r="D20" s="208"/>
      <c r="E20" s="232"/>
      <c r="F20" s="208"/>
      <c r="G20" s="209"/>
      <c r="H20" s="75"/>
      <c r="I20" s="89"/>
    </row>
    <row r="21" spans="1:9" ht="16.5" customHeight="1">
      <c r="A21" s="81"/>
      <c r="B21" s="6"/>
      <c r="C21" s="98"/>
      <c r="D21" s="210"/>
      <c r="E21" s="233"/>
      <c r="F21" s="210"/>
      <c r="G21" s="211"/>
      <c r="H21" s="76"/>
      <c r="I21" s="1"/>
    </row>
    <row r="22" spans="1:9" ht="16.5" customHeight="1">
      <c r="A22" s="81"/>
      <c r="B22" s="6"/>
      <c r="C22" s="98"/>
      <c r="D22" s="230"/>
      <c r="E22" s="231"/>
      <c r="F22" s="210"/>
      <c r="G22" s="211"/>
      <c r="H22" s="76"/>
      <c r="I22" s="1"/>
    </row>
    <row r="23" spans="1:9" ht="16.5" customHeight="1">
      <c r="A23" s="81"/>
      <c r="B23" s="6"/>
      <c r="C23" s="98"/>
      <c r="D23" s="230"/>
      <c r="E23" s="231"/>
      <c r="F23" s="210"/>
      <c r="G23" s="211"/>
      <c r="H23" s="76"/>
      <c r="I23" s="1"/>
    </row>
    <row r="24" spans="1:9" ht="16.5" customHeight="1">
      <c r="A24" s="81"/>
      <c r="B24" s="6"/>
      <c r="C24" s="98"/>
      <c r="D24" s="230"/>
      <c r="E24" s="231"/>
      <c r="F24" s="210"/>
      <c r="G24" s="211"/>
      <c r="H24" s="76"/>
      <c r="I24" s="1"/>
    </row>
    <row r="25" spans="1:9" ht="16.5" customHeight="1">
      <c r="A25" s="81"/>
      <c r="B25" s="6"/>
      <c r="C25" s="98"/>
      <c r="D25" s="230"/>
      <c r="E25" s="231"/>
      <c r="F25" s="210"/>
      <c r="G25" s="211"/>
      <c r="H25" s="76"/>
      <c r="I25" s="1"/>
    </row>
    <row r="26" spans="1:9" ht="16.5" customHeight="1">
      <c r="A26" s="81"/>
      <c r="B26" s="6"/>
      <c r="C26" s="98"/>
      <c r="D26" s="230"/>
      <c r="E26" s="231"/>
      <c r="F26" s="210"/>
      <c r="G26" s="211"/>
      <c r="H26" s="76"/>
      <c r="I26" s="1"/>
    </row>
    <row r="27" spans="1:9" ht="16.5" customHeight="1">
      <c r="A27" s="81"/>
      <c r="B27" s="6"/>
      <c r="C27" s="98"/>
      <c r="D27" s="230"/>
      <c r="E27" s="231"/>
      <c r="F27" s="210"/>
      <c r="G27" s="211"/>
      <c r="H27" s="76"/>
      <c r="I27" s="1"/>
    </row>
    <row r="28" spans="1:9" ht="16.5" customHeight="1">
      <c r="A28" s="81"/>
      <c r="B28" s="6"/>
      <c r="C28" s="98"/>
      <c r="D28" s="230"/>
      <c r="E28" s="231"/>
      <c r="F28" s="210"/>
      <c r="G28" s="211"/>
      <c r="H28" s="76"/>
      <c r="I28" s="1"/>
    </row>
    <row r="29" spans="1:9" ht="16.5" customHeight="1">
      <c r="A29" s="81"/>
      <c r="B29" s="6"/>
      <c r="C29" s="98"/>
      <c r="D29" s="230"/>
      <c r="E29" s="231"/>
      <c r="F29" s="210"/>
      <c r="G29" s="211"/>
      <c r="H29" s="76"/>
      <c r="I29" s="1"/>
    </row>
    <row r="30" spans="1:9" ht="16.5" customHeight="1">
      <c r="A30" s="81"/>
      <c r="B30" s="6"/>
      <c r="C30" s="98"/>
      <c r="D30" s="230"/>
      <c r="E30" s="231"/>
      <c r="F30" s="210"/>
      <c r="G30" s="211"/>
      <c r="H30" s="76"/>
      <c r="I30" s="1"/>
    </row>
    <row r="31" spans="1:9" ht="16.5" customHeight="1">
      <c r="A31" s="81"/>
      <c r="B31" s="6"/>
      <c r="C31" s="98"/>
      <c r="D31" s="230"/>
      <c r="E31" s="231"/>
      <c r="F31" s="210"/>
      <c r="G31" s="211"/>
      <c r="H31" s="76"/>
      <c r="I31" s="1"/>
    </row>
    <row r="32" spans="1:9" ht="16.5" customHeight="1">
      <c r="A32" s="81"/>
      <c r="B32" s="6"/>
      <c r="C32" s="98"/>
      <c r="D32" s="230"/>
      <c r="E32" s="231"/>
      <c r="F32" s="210"/>
      <c r="G32" s="211"/>
      <c r="H32" s="76"/>
      <c r="I32" s="1"/>
    </row>
    <row r="33" spans="1:9" ht="16.5" customHeight="1">
      <c r="A33" s="81"/>
      <c r="B33" s="6"/>
      <c r="C33" s="98"/>
      <c r="D33" s="230"/>
      <c r="E33" s="231"/>
      <c r="F33" s="210"/>
      <c r="G33" s="211"/>
      <c r="H33" s="76"/>
      <c r="I33" s="1"/>
    </row>
    <row r="34" spans="1:9" ht="16.5" customHeight="1">
      <c r="A34" s="81"/>
      <c r="B34" s="6"/>
      <c r="C34" s="98"/>
      <c r="D34" s="230"/>
      <c r="E34" s="231"/>
      <c r="F34" s="210"/>
      <c r="G34" s="211"/>
      <c r="H34" s="76"/>
      <c r="I34" s="1"/>
    </row>
    <row r="35" spans="1:9" ht="16.5" customHeight="1">
      <c r="A35" s="81"/>
      <c r="B35" s="6"/>
      <c r="C35" s="98"/>
      <c r="D35" s="230"/>
      <c r="E35" s="231"/>
      <c r="F35" s="210"/>
      <c r="G35" s="211"/>
      <c r="H35" s="76"/>
      <c r="I35" s="1"/>
    </row>
    <row r="36" spans="1:9" ht="16.5" customHeight="1">
      <c r="A36" s="81"/>
      <c r="B36" s="6"/>
      <c r="C36" s="98"/>
      <c r="D36" s="230"/>
      <c r="E36" s="231"/>
      <c r="F36" s="210"/>
      <c r="G36" s="211"/>
      <c r="H36" s="76"/>
      <c r="I36" s="1"/>
    </row>
    <row r="37" spans="1:9" ht="16.5" customHeight="1">
      <c r="A37" s="81"/>
      <c r="B37" s="6"/>
      <c r="C37" s="98"/>
      <c r="D37" s="230"/>
      <c r="E37" s="231"/>
      <c r="F37" s="210"/>
      <c r="G37" s="211"/>
      <c r="H37" s="76"/>
      <c r="I37" s="1"/>
    </row>
    <row r="38" spans="1:9" ht="16.5" customHeight="1">
      <c r="A38" s="81"/>
      <c r="B38" s="6"/>
      <c r="C38" s="98"/>
      <c r="D38" s="230"/>
      <c r="E38" s="231"/>
      <c r="F38" s="210"/>
      <c r="G38" s="211"/>
      <c r="H38" s="76"/>
      <c r="I38" s="1"/>
    </row>
    <row r="39" spans="1:9" ht="16.5" customHeight="1">
      <c r="A39" s="81"/>
      <c r="B39" s="6"/>
      <c r="C39" s="98"/>
      <c r="D39" s="230"/>
      <c r="E39" s="231"/>
      <c r="F39" s="210"/>
      <c r="G39" s="211"/>
      <c r="H39" s="76"/>
      <c r="I39" s="1"/>
    </row>
    <row r="40" spans="1:9" ht="16.5" customHeight="1">
      <c r="A40" s="82"/>
      <c r="B40" s="6"/>
      <c r="C40" s="98"/>
      <c r="D40" s="230"/>
      <c r="E40" s="231"/>
      <c r="F40" s="210"/>
      <c r="G40" s="211"/>
      <c r="H40" s="76"/>
      <c r="I40" s="1"/>
    </row>
    <row r="41" spans="1:9" ht="16.5" customHeight="1">
      <c r="A41" s="82"/>
      <c r="B41" s="6"/>
      <c r="C41" s="98"/>
      <c r="D41" s="230"/>
      <c r="E41" s="231"/>
      <c r="F41" s="210"/>
      <c r="G41" s="211"/>
      <c r="H41" s="76"/>
      <c r="I41" s="1"/>
    </row>
    <row r="42" spans="1:9" ht="16.5" customHeight="1">
      <c r="A42" s="82"/>
      <c r="B42" s="6"/>
      <c r="C42" s="98"/>
      <c r="D42" s="230"/>
      <c r="E42" s="231"/>
      <c r="F42" s="210"/>
      <c r="G42" s="211"/>
      <c r="H42" s="76"/>
      <c r="I42" s="1"/>
    </row>
    <row r="43" spans="1:9" ht="16.5" customHeight="1">
      <c r="A43" s="82"/>
      <c r="B43" s="6"/>
      <c r="C43" s="98"/>
      <c r="D43" s="230"/>
      <c r="E43" s="231"/>
      <c r="F43" s="210"/>
      <c r="G43" s="211"/>
      <c r="H43" s="76"/>
      <c r="I43" s="1"/>
    </row>
    <row r="44" spans="1:9" ht="16.5" customHeight="1">
      <c r="A44" s="83"/>
      <c r="B44" s="6"/>
      <c r="C44" s="98"/>
      <c r="D44" s="230"/>
      <c r="E44" s="231"/>
      <c r="F44" s="210"/>
      <c r="G44" s="211"/>
      <c r="H44" s="76"/>
      <c r="I44" s="1"/>
    </row>
    <row r="45" spans="1:9" ht="16.5" customHeight="1" thickBot="1">
      <c r="A45" s="84"/>
      <c r="B45" s="7"/>
      <c r="C45" s="99"/>
      <c r="D45" s="234"/>
      <c r="E45" s="235"/>
      <c r="F45" s="236"/>
      <c r="G45" s="237"/>
      <c r="H45" s="77"/>
      <c r="I45" s="2"/>
    </row>
    <row r="46" spans="1:9" ht="16.5" customHeight="1">
      <c r="A46" s="25"/>
      <c r="B46" s="25"/>
      <c r="C46" s="25"/>
      <c r="D46" s="25"/>
      <c r="E46" s="25"/>
      <c r="F46" s="25"/>
      <c r="G46" s="25"/>
      <c r="H46" s="25"/>
      <c r="I46" s="25"/>
    </row>
    <row r="47" spans="1:9" ht="16.5" customHeight="1">
      <c r="A47" s="25"/>
      <c r="B47" s="25"/>
      <c r="C47" s="25"/>
      <c r="D47" s="25"/>
      <c r="E47" s="25"/>
      <c r="F47" s="25"/>
      <c r="G47" s="25"/>
      <c r="H47" s="25"/>
      <c r="I47" s="25"/>
    </row>
    <row r="48" spans="1:9" ht="16.5" customHeight="1">
      <c r="A48" s="25"/>
      <c r="B48" s="25"/>
      <c r="C48" s="25"/>
      <c r="D48" s="25"/>
      <c r="E48" s="25"/>
      <c r="F48" s="25"/>
      <c r="G48" s="25"/>
      <c r="H48" s="25"/>
      <c r="I48" s="25"/>
    </row>
    <row r="49" ht="16.5" customHeight="1"/>
    <row r="50" ht="16.5" customHeight="1"/>
    <row r="51" ht="16.5" customHeight="1"/>
  </sheetData>
  <sheetProtection sheet="1" objects="1" scenarios="1"/>
  <mergeCells count="87">
    <mergeCell ref="F35:G35"/>
    <mergeCell ref="F36:G36"/>
    <mergeCell ref="F37:G37"/>
    <mergeCell ref="F30:G30"/>
    <mergeCell ref="F31:G31"/>
    <mergeCell ref="F29:G29"/>
    <mergeCell ref="F44:G44"/>
    <mergeCell ref="F45:G45"/>
    <mergeCell ref="F38:G38"/>
    <mergeCell ref="F39:G39"/>
    <mergeCell ref="F40:G40"/>
    <mergeCell ref="F41:G41"/>
    <mergeCell ref="F42:G42"/>
    <mergeCell ref="F43:G43"/>
    <mergeCell ref="F34:G34"/>
    <mergeCell ref="D45:E45"/>
    <mergeCell ref="F22:G22"/>
    <mergeCell ref="F23:G23"/>
    <mergeCell ref="F24:G24"/>
    <mergeCell ref="F25:G25"/>
    <mergeCell ref="F32:G32"/>
    <mergeCell ref="F33:G33"/>
    <mergeCell ref="F26:G26"/>
    <mergeCell ref="F27:G27"/>
    <mergeCell ref="F28:G28"/>
    <mergeCell ref="D41:E41"/>
    <mergeCell ref="D42:E42"/>
    <mergeCell ref="D43:E43"/>
    <mergeCell ref="D44:E44"/>
    <mergeCell ref="D37:E37"/>
    <mergeCell ref="D38:E38"/>
    <mergeCell ref="D39:E39"/>
    <mergeCell ref="D40:E40"/>
    <mergeCell ref="D33:E33"/>
    <mergeCell ref="D34:E34"/>
    <mergeCell ref="D35:E35"/>
    <mergeCell ref="D36:E36"/>
    <mergeCell ref="D29:E29"/>
    <mergeCell ref="D30:E30"/>
    <mergeCell ref="D31:E31"/>
    <mergeCell ref="D32:E32"/>
    <mergeCell ref="D25:E25"/>
    <mergeCell ref="D26:E26"/>
    <mergeCell ref="D27:E27"/>
    <mergeCell ref="D28:E28"/>
    <mergeCell ref="D22:E22"/>
    <mergeCell ref="D23:E23"/>
    <mergeCell ref="D24:E24"/>
    <mergeCell ref="D20:E20"/>
    <mergeCell ref="D21:E21"/>
    <mergeCell ref="G3:H3"/>
    <mergeCell ref="E4:G4"/>
    <mergeCell ref="D13:E13"/>
    <mergeCell ref="F12:I12"/>
    <mergeCell ref="F13:G13"/>
    <mergeCell ref="B12:E12"/>
    <mergeCell ref="A11:I11"/>
    <mergeCell ref="A10:D10"/>
    <mergeCell ref="H18:H19"/>
    <mergeCell ref="I18:I19"/>
    <mergeCell ref="F20:G20"/>
    <mergeCell ref="F21:G21"/>
    <mergeCell ref="A18:A19"/>
    <mergeCell ref="C18:C19"/>
    <mergeCell ref="D14:E14"/>
    <mergeCell ref="D15:E15"/>
    <mergeCell ref="D19:E19"/>
    <mergeCell ref="D18:G18"/>
    <mergeCell ref="B18:B19"/>
    <mergeCell ref="F19:G19"/>
    <mergeCell ref="A17:I17"/>
    <mergeCell ref="A16:I16"/>
    <mergeCell ref="A1:I1"/>
    <mergeCell ref="A2:I2"/>
    <mergeCell ref="A8:I8"/>
    <mergeCell ref="A9:I9"/>
    <mergeCell ref="E7:I7"/>
    <mergeCell ref="B3:F3"/>
    <mergeCell ref="H4:I4"/>
    <mergeCell ref="A7:D7"/>
    <mergeCell ref="B4:D4"/>
    <mergeCell ref="A6:I6"/>
    <mergeCell ref="F14:G14"/>
    <mergeCell ref="F15:G15"/>
    <mergeCell ref="E10:I10"/>
    <mergeCell ref="A5:I5"/>
    <mergeCell ref="A12:A13"/>
  </mergeCells>
  <conditionalFormatting sqref="F20:F45">
    <cfRule type="cellIs" priority="1" dxfId="0" operator="notBetween" stopIfTrue="1">
      <formula>$H$14</formula>
      <formula>$I$14</formula>
    </cfRule>
  </conditionalFormatting>
  <conditionalFormatting sqref="G20:G45">
    <cfRule type="cellIs" priority="2" dxfId="0" operator="notBetween" stopIfTrue="1">
      <formula>$H$15</formula>
      <formula>$I$15</formula>
    </cfRule>
  </conditionalFormatting>
  <printOptions/>
  <pageMargins left="0.7086614173228347" right="0.31496062992125984" top="0.3937007874015748" bottom="0.5905511811023623" header="0.31496062992125984" footer="0.31496062992125984"/>
  <pageSetup horizontalDpi="600" verticalDpi="600" orientation="portrait" paperSize="9" r:id="rId3"/>
  <headerFooter alignWithMargins="0">
    <oddFooter>&amp;L&amp;F: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:I1"/>
    </sheetView>
  </sheetViews>
  <sheetFormatPr defaultColWidth="11.421875" defaultRowHeight="12.75"/>
  <cols>
    <col min="1" max="1" width="12.8515625" style="23" customWidth="1"/>
    <col min="2" max="2" width="5.8515625" style="23" customWidth="1"/>
    <col min="3" max="3" width="11.7109375" style="23" customWidth="1"/>
    <col min="4" max="4" width="18.7109375" style="23" customWidth="1"/>
    <col min="5" max="5" width="7.00390625" style="23" customWidth="1"/>
    <col min="6" max="6" width="7.421875" style="23" customWidth="1"/>
    <col min="7" max="7" width="8.28125" style="23" customWidth="1"/>
    <col min="8" max="8" width="9.140625" style="23" customWidth="1"/>
    <col min="9" max="9" width="13.28125" style="23" customWidth="1"/>
    <col min="10" max="16384" width="11.421875" style="24" customWidth="1"/>
  </cols>
  <sheetData>
    <row r="1" spans="1:9" s="9" customFormat="1" ht="16.5" customHeight="1">
      <c r="A1" s="287" t="s">
        <v>111</v>
      </c>
      <c r="B1" s="288"/>
      <c r="C1" s="289"/>
      <c r="D1" s="289"/>
      <c r="E1" s="289"/>
      <c r="F1" s="289"/>
      <c r="G1" s="289"/>
      <c r="H1" s="289"/>
      <c r="I1" s="290"/>
    </row>
    <row r="2" spans="1:9" s="9" customFormat="1" ht="16.5" customHeight="1" thickBot="1">
      <c r="A2" s="291" t="s">
        <v>77</v>
      </c>
      <c r="B2" s="292"/>
      <c r="C2" s="293"/>
      <c r="D2" s="293"/>
      <c r="E2" s="293"/>
      <c r="F2" s="293"/>
      <c r="G2" s="293"/>
      <c r="H2" s="293"/>
      <c r="I2" s="294"/>
    </row>
    <row r="3" spans="1:9" s="9" customFormat="1" ht="27.75" customHeight="1">
      <c r="A3" s="10" t="s">
        <v>7</v>
      </c>
      <c r="B3" s="263"/>
      <c r="C3" s="264"/>
      <c r="D3" s="264"/>
      <c r="E3" s="264"/>
      <c r="F3" s="265"/>
      <c r="G3" s="301" t="s">
        <v>3</v>
      </c>
      <c r="H3" s="302"/>
      <c r="I3" s="62"/>
    </row>
    <row r="4" spans="1:9" s="9" customFormat="1" ht="27.75" customHeight="1" thickBot="1">
      <c r="A4" s="11" t="s">
        <v>4</v>
      </c>
      <c r="B4" s="315"/>
      <c r="C4" s="178"/>
      <c r="D4" s="316"/>
      <c r="E4" s="314" t="s">
        <v>78</v>
      </c>
      <c r="F4" s="167"/>
      <c r="G4" s="167"/>
      <c r="H4" s="178"/>
      <c r="I4" s="179"/>
    </row>
    <row r="5" spans="1:9" s="9" customFormat="1" ht="16.5" customHeight="1">
      <c r="A5" s="295" t="s">
        <v>59</v>
      </c>
      <c r="B5" s="296"/>
      <c r="C5" s="297"/>
      <c r="D5" s="297"/>
      <c r="E5" s="297"/>
      <c r="F5" s="297"/>
      <c r="G5" s="297"/>
      <c r="H5" s="297"/>
      <c r="I5" s="298"/>
    </row>
    <row r="6" spans="1:9" s="9" customFormat="1" ht="16.5" customHeight="1">
      <c r="A6" s="266" t="s">
        <v>9</v>
      </c>
      <c r="B6" s="267"/>
      <c r="C6" s="268"/>
      <c r="D6" s="268"/>
      <c r="E6" s="269"/>
      <c r="F6" s="269"/>
      <c r="G6" s="269"/>
      <c r="H6" s="269"/>
      <c r="I6" s="270"/>
    </row>
    <row r="7" spans="1:9" s="9" customFormat="1" ht="16.5" customHeight="1">
      <c r="A7" s="12" t="s">
        <v>105</v>
      </c>
      <c r="B7" s="13"/>
      <c r="C7" s="14"/>
      <c r="D7" s="14"/>
      <c r="E7" s="78" t="s">
        <v>5</v>
      </c>
      <c r="F7" s="15"/>
      <c r="G7" s="15"/>
      <c r="H7" s="15"/>
      <c r="I7" s="79"/>
    </row>
    <row r="8" spans="1:9" s="16" customFormat="1" ht="16.5" customHeight="1" thickBot="1">
      <c r="A8" s="273" t="s">
        <v>124</v>
      </c>
      <c r="B8" s="274"/>
      <c r="C8" s="274"/>
      <c r="D8" s="274"/>
      <c r="E8" s="274"/>
      <c r="F8" s="274"/>
      <c r="G8" s="274"/>
      <c r="H8" s="274"/>
      <c r="I8" s="275"/>
    </row>
    <row r="9" spans="1:9" s="9" customFormat="1" ht="16.5" customHeight="1">
      <c r="A9" s="313" t="s">
        <v>65</v>
      </c>
      <c r="B9" s="213"/>
      <c r="C9" s="109" t="s">
        <v>8</v>
      </c>
      <c r="D9" s="281" t="s">
        <v>64</v>
      </c>
      <c r="E9" s="282"/>
      <c r="F9" s="311"/>
      <c r="G9" s="311"/>
      <c r="H9" s="311"/>
      <c r="I9" s="312"/>
    </row>
    <row r="10" spans="1:9" s="9" customFormat="1" ht="16.5" customHeight="1">
      <c r="A10" s="279" t="s">
        <v>14</v>
      </c>
      <c r="B10" s="280"/>
      <c r="C10" s="53"/>
      <c r="D10" s="283" t="s">
        <v>15</v>
      </c>
      <c r="E10" s="284"/>
      <c r="F10" s="278"/>
      <c r="G10" s="278"/>
      <c r="H10" s="17" t="s">
        <v>16</v>
      </c>
      <c r="I10" s="105"/>
    </row>
    <row r="11" spans="1:9" s="9" customFormat="1" ht="16.5" customHeight="1" thickBot="1">
      <c r="A11" s="271" t="s">
        <v>66</v>
      </c>
      <c r="B11" s="272"/>
      <c r="C11" s="272"/>
      <c r="D11" s="272"/>
      <c r="E11" s="276"/>
      <c r="F11" s="277"/>
      <c r="G11" s="285"/>
      <c r="H11" s="286"/>
      <c r="I11" s="168"/>
    </row>
    <row r="12" spans="1:9" s="9" customFormat="1" ht="16.5" customHeight="1" thickBot="1">
      <c r="A12" s="307"/>
      <c r="B12" s="308"/>
      <c r="C12" s="309"/>
      <c r="D12" s="309"/>
      <c r="E12" s="309"/>
      <c r="F12" s="309"/>
      <c r="G12" s="309"/>
      <c r="H12" s="309"/>
      <c r="I12" s="310"/>
    </row>
    <row r="13" spans="1:9" s="9" customFormat="1" ht="16.5" customHeight="1">
      <c r="A13" s="299" t="s">
        <v>0</v>
      </c>
      <c r="B13" s="246" t="s">
        <v>18</v>
      </c>
      <c r="C13" s="247"/>
      <c r="D13" s="238" t="s">
        <v>19</v>
      </c>
      <c r="E13" s="246" t="s">
        <v>17</v>
      </c>
      <c r="F13" s="247"/>
      <c r="G13" s="249" t="s">
        <v>1</v>
      </c>
      <c r="H13" s="250"/>
      <c r="I13" s="244" t="s">
        <v>2</v>
      </c>
    </row>
    <row r="14" spans="1:9" s="9" customFormat="1" ht="16.5" customHeight="1" thickBot="1">
      <c r="A14" s="300"/>
      <c r="B14" s="239"/>
      <c r="C14" s="248"/>
      <c r="D14" s="239"/>
      <c r="E14" s="239"/>
      <c r="F14" s="248"/>
      <c r="G14" s="251"/>
      <c r="H14" s="252"/>
      <c r="I14" s="245"/>
    </row>
    <row r="15" spans="1:9" s="9" customFormat="1" ht="16.5" customHeight="1">
      <c r="A15" s="85"/>
      <c r="B15" s="240"/>
      <c r="C15" s="241"/>
      <c r="D15" s="106">
        <f>IF(B15="","",IF($F$10="","Prüfstrahleraktivität?",B15/60/($F$10*EXP(-LN(2)*(A15-$I$10)/(30.2*365.25)))))</f>
      </c>
      <c r="E15" s="303">
        <f>IF(B15="","",IF(E$11="","Bezugswert?",D15/E$11-1))</f>
      </c>
      <c r="F15" s="304"/>
      <c r="G15" s="305"/>
      <c r="H15" s="306"/>
      <c r="I15" s="19"/>
    </row>
    <row r="16" spans="1:9" s="9" customFormat="1" ht="16.5" customHeight="1">
      <c r="A16" s="90"/>
      <c r="B16" s="242"/>
      <c r="C16" s="243"/>
      <c r="D16" s="107">
        <f aca="true" t="shared" si="0" ref="D16:D45">IF(B16="","",B16/60/($F$10*EXP(-LN(2)*(A16-$I$10)/(30.2*365.25))))</f>
      </c>
      <c r="E16" s="255">
        <f>IF(B16="","",D16/E$11-1)</f>
      </c>
      <c r="F16" s="256"/>
      <c r="G16" s="259"/>
      <c r="H16" s="259"/>
      <c r="I16" s="20"/>
    </row>
    <row r="17" spans="1:9" s="9" customFormat="1" ht="16.5" customHeight="1">
      <c r="A17" s="90"/>
      <c r="B17" s="242"/>
      <c r="C17" s="243"/>
      <c r="D17" s="107">
        <f t="shared" si="0"/>
      </c>
      <c r="E17" s="255">
        <f>IF(B17="","",D17/E$11-1)</f>
      </c>
      <c r="F17" s="256"/>
      <c r="G17" s="259"/>
      <c r="H17" s="259"/>
      <c r="I17" s="20"/>
    </row>
    <row r="18" spans="1:9" s="9" customFormat="1" ht="16.5" customHeight="1">
      <c r="A18" s="90"/>
      <c r="B18" s="253"/>
      <c r="C18" s="254"/>
      <c r="D18" s="107">
        <f t="shared" si="0"/>
      </c>
      <c r="E18" s="255">
        <f>IF(B18="","",D18/E$11-1)</f>
      </c>
      <c r="F18" s="256"/>
      <c r="G18" s="259"/>
      <c r="H18" s="259"/>
      <c r="I18" s="20"/>
    </row>
    <row r="19" spans="1:9" s="9" customFormat="1" ht="16.5" customHeight="1">
      <c r="A19" s="90"/>
      <c r="B19" s="242"/>
      <c r="C19" s="243"/>
      <c r="D19" s="107">
        <f t="shared" si="0"/>
      </c>
      <c r="E19" s="255">
        <f>IF(B19="","",D19/E$11-1)</f>
      </c>
      <c r="F19" s="256"/>
      <c r="G19" s="259"/>
      <c r="H19" s="259"/>
      <c r="I19" s="20"/>
    </row>
    <row r="20" spans="1:9" s="9" customFormat="1" ht="16.5" customHeight="1">
      <c r="A20" s="90"/>
      <c r="B20" s="242"/>
      <c r="C20" s="243"/>
      <c r="D20" s="107">
        <f t="shared" si="0"/>
      </c>
      <c r="E20" s="255">
        <f aca="true" t="shared" si="1" ref="E20:E45">IF(B20="","",D20/E$11-1)</f>
      </c>
      <c r="F20" s="256"/>
      <c r="G20" s="259"/>
      <c r="H20" s="259"/>
      <c r="I20" s="20"/>
    </row>
    <row r="21" spans="1:9" s="9" customFormat="1" ht="16.5" customHeight="1">
      <c r="A21" s="90"/>
      <c r="B21" s="242"/>
      <c r="C21" s="243"/>
      <c r="D21" s="107">
        <f t="shared" si="0"/>
      </c>
      <c r="E21" s="255">
        <f t="shared" si="1"/>
      </c>
      <c r="F21" s="256"/>
      <c r="G21" s="259"/>
      <c r="H21" s="259"/>
      <c r="I21" s="20"/>
    </row>
    <row r="22" spans="1:9" s="9" customFormat="1" ht="16.5" customHeight="1">
      <c r="A22" s="90"/>
      <c r="B22" s="242"/>
      <c r="C22" s="243"/>
      <c r="D22" s="107">
        <f t="shared" si="0"/>
      </c>
      <c r="E22" s="255">
        <f t="shared" si="1"/>
      </c>
      <c r="F22" s="256"/>
      <c r="G22" s="259"/>
      <c r="H22" s="259"/>
      <c r="I22" s="20"/>
    </row>
    <row r="23" spans="1:9" s="9" customFormat="1" ht="16.5" customHeight="1">
      <c r="A23" s="90"/>
      <c r="B23" s="242"/>
      <c r="C23" s="243"/>
      <c r="D23" s="107">
        <f t="shared" si="0"/>
      </c>
      <c r="E23" s="255">
        <f t="shared" si="1"/>
      </c>
      <c r="F23" s="256"/>
      <c r="G23" s="259"/>
      <c r="H23" s="259"/>
      <c r="I23" s="20"/>
    </row>
    <row r="24" spans="1:9" s="9" customFormat="1" ht="16.5" customHeight="1">
      <c r="A24" s="90"/>
      <c r="B24" s="242"/>
      <c r="C24" s="243"/>
      <c r="D24" s="107">
        <f t="shared" si="0"/>
      </c>
      <c r="E24" s="255">
        <f t="shared" si="1"/>
      </c>
      <c r="F24" s="256"/>
      <c r="G24" s="259"/>
      <c r="H24" s="259"/>
      <c r="I24" s="20"/>
    </row>
    <row r="25" spans="1:9" s="9" customFormat="1" ht="16.5" customHeight="1">
      <c r="A25" s="90"/>
      <c r="B25" s="242"/>
      <c r="C25" s="243"/>
      <c r="D25" s="107">
        <f t="shared" si="0"/>
      </c>
      <c r="E25" s="255">
        <f t="shared" si="1"/>
      </c>
      <c r="F25" s="256"/>
      <c r="G25" s="259"/>
      <c r="H25" s="259"/>
      <c r="I25" s="20"/>
    </row>
    <row r="26" spans="1:9" s="9" customFormat="1" ht="16.5" customHeight="1">
      <c r="A26" s="90"/>
      <c r="B26" s="242"/>
      <c r="C26" s="243"/>
      <c r="D26" s="107">
        <f t="shared" si="0"/>
      </c>
      <c r="E26" s="255">
        <f t="shared" si="1"/>
      </c>
      <c r="F26" s="256"/>
      <c r="G26" s="259"/>
      <c r="H26" s="259"/>
      <c r="I26" s="20"/>
    </row>
    <row r="27" spans="1:9" s="9" customFormat="1" ht="16.5" customHeight="1">
      <c r="A27" s="90"/>
      <c r="B27" s="242"/>
      <c r="C27" s="243"/>
      <c r="D27" s="107">
        <f t="shared" si="0"/>
      </c>
      <c r="E27" s="255">
        <f t="shared" si="1"/>
      </c>
      <c r="F27" s="256"/>
      <c r="G27" s="259"/>
      <c r="H27" s="259"/>
      <c r="I27" s="20"/>
    </row>
    <row r="28" spans="1:9" s="9" customFormat="1" ht="16.5" customHeight="1">
      <c r="A28" s="90"/>
      <c r="B28" s="242"/>
      <c r="C28" s="243"/>
      <c r="D28" s="107">
        <f t="shared" si="0"/>
      </c>
      <c r="E28" s="255">
        <f t="shared" si="1"/>
      </c>
      <c r="F28" s="256"/>
      <c r="G28" s="259"/>
      <c r="H28" s="259"/>
      <c r="I28" s="20"/>
    </row>
    <row r="29" spans="1:9" s="9" customFormat="1" ht="16.5" customHeight="1">
      <c r="A29" s="90"/>
      <c r="B29" s="242"/>
      <c r="C29" s="243"/>
      <c r="D29" s="107">
        <f t="shared" si="0"/>
      </c>
      <c r="E29" s="255">
        <f t="shared" si="1"/>
      </c>
      <c r="F29" s="256"/>
      <c r="G29" s="259"/>
      <c r="H29" s="259"/>
      <c r="I29" s="20"/>
    </row>
    <row r="30" spans="1:9" s="9" customFormat="1" ht="16.5" customHeight="1">
      <c r="A30" s="90"/>
      <c r="B30" s="242"/>
      <c r="C30" s="243"/>
      <c r="D30" s="107">
        <f t="shared" si="0"/>
      </c>
      <c r="E30" s="255">
        <f t="shared" si="1"/>
      </c>
      <c r="F30" s="256"/>
      <c r="G30" s="259"/>
      <c r="H30" s="259"/>
      <c r="I30" s="20"/>
    </row>
    <row r="31" spans="1:9" s="9" customFormat="1" ht="16.5" customHeight="1">
      <c r="A31" s="90"/>
      <c r="B31" s="242"/>
      <c r="C31" s="243"/>
      <c r="D31" s="107">
        <f t="shared" si="0"/>
      </c>
      <c r="E31" s="255">
        <f t="shared" si="1"/>
      </c>
      <c r="F31" s="256"/>
      <c r="G31" s="259"/>
      <c r="H31" s="259"/>
      <c r="I31" s="20"/>
    </row>
    <row r="32" spans="1:9" s="9" customFormat="1" ht="16.5" customHeight="1">
      <c r="A32" s="90"/>
      <c r="B32" s="242"/>
      <c r="C32" s="243"/>
      <c r="D32" s="107">
        <f t="shared" si="0"/>
      </c>
      <c r="E32" s="255">
        <f t="shared" si="1"/>
      </c>
      <c r="F32" s="256"/>
      <c r="G32" s="259"/>
      <c r="H32" s="259"/>
      <c r="I32" s="20"/>
    </row>
    <row r="33" spans="1:9" s="9" customFormat="1" ht="16.5" customHeight="1">
      <c r="A33" s="90"/>
      <c r="B33" s="242"/>
      <c r="C33" s="243"/>
      <c r="D33" s="107">
        <f t="shared" si="0"/>
      </c>
      <c r="E33" s="255">
        <f t="shared" si="1"/>
      </c>
      <c r="F33" s="256"/>
      <c r="G33" s="259"/>
      <c r="H33" s="259"/>
      <c r="I33" s="20"/>
    </row>
    <row r="34" spans="1:9" s="9" customFormat="1" ht="16.5" customHeight="1">
      <c r="A34" s="90"/>
      <c r="B34" s="253"/>
      <c r="C34" s="233"/>
      <c r="D34" s="107">
        <f t="shared" si="0"/>
      </c>
      <c r="E34" s="255">
        <f t="shared" si="1"/>
      </c>
      <c r="F34" s="256"/>
      <c r="G34" s="259"/>
      <c r="H34" s="259"/>
      <c r="I34" s="20"/>
    </row>
    <row r="35" spans="1:9" s="9" customFormat="1" ht="16.5" customHeight="1">
      <c r="A35" s="90"/>
      <c r="B35" s="253"/>
      <c r="C35" s="233"/>
      <c r="D35" s="107">
        <f t="shared" si="0"/>
      </c>
      <c r="E35" s="255">
        <f t="shared" si="1"/>
      </c>
      <c r="F35" s="256"/>
      <c r="G35" s="259"/>
      <c r="H35" s="259"/>
      <c r="I35" s="20"/>
    </row>
    <row r="36" spans="1:9" s="9" customFormat="1" ht="16.5" customHeight="1">
      <c r="A36" s="90"/>
      <c r="B36" s="253"/>
      <c r="C36" s="233"/>
      <c r="D36" s="107">
        <f t="shared" si="0"/>
      </c>
      <c r="E36" s="255">
        <f t="shared" si="1"/>
      </c>
      <c r="F36" s="256"/>
      <c r="G36" s="259"/>
      <c r="H36" s="259"/>
      <c r="I36" s="20"/>
    </row>
    <row r="37" spans="1:9" s="9" customFormat="1" ht="16.5" customHeight="1">
      <c r="A37" s="90"/>
      <c r="B37" s="253"/>
      <c r="C37" s="233"/>
      <c r="D37" s="107">
        <f t="shared" si="0"/>
      </c>
      <c r="E37" s="255">
        <f t="shared" si="1"/>
      </c>
      <c r="F37" s="256"/>
      <c r="G37" s="259"/>
      <c r="H37" s="259"/>
      <c r="I37" s="20"/>
    </row>
    <row r="38" spans="1:9" s="9" customFormat="1" ht="16.5" customHeight="1">
      <c r="A38" s="90"/>
      <c r="B38" s="253"/>
      <c r="C38" s="233"/>
      <c r="D38" s="107">
        <f t="shared" si="0"/>
      </c>
      <c r="E38" s="255">
        <f t="shared" si="1"/>
      </c>
      <c r="F38" s="256"/>
      <c r="G38" s="259"/>
      <c r="H38" s="259"/>
      <c r="I38" s="20"/>
    </row>
    <row r="39" spans="1:9" s="9" customFormat="1" ht="16.5" customHeight="1">
      <c r="A39" s="90"/>
      <c r="B39" s="253"/>
      <c r="C39" s="233"/>
      <c r="D39" s="107">
        <f t="shared" si="0"/>
      </c>
      <c r="E39" s="255">
        <f t="shared" si="1"/>
      </c>
      <c r="F39" s="256"/>
      <c r="G39" s="259"/>
      <c r="H39" s="259"/>
      <c r="I39" s="20"/>
    </row>
    <row r="40" spans="1:9" s="9" customFormat="1" ht="16.5" customHeight="1">
      <c r="A40" s="90"/>
      <c r="B40" s="253"/>
      <c r="C40" s="233"/>
      <c r="D40" s="107">
        <f t="shared" si="0"/>
      </c>
      <c r="E40" s="255">
        <f t="shared" si="1"/>
      </c>
      <c r="F40" s="256"/>
      <c r="G40" s="259"/>
      <c r="H40" s="259"/>
      <c r="I40" s="20"/>
    </row>
    <row r="41" spans="1:9" s="9" customFormat="1" ht="16.5" customHeight="1">
      <c r="A41" s="90"/>
      <c r="B41" s="253"/>
      <c r="C41" s="233"/>
      <c r="D41" s="107">
        <f t="shared" si="0"/>
      </c>
      <c r="E41" s="255">
        <f t="shared" si="1"/>
      </c>
      <c r="F41" s="256"/>
      <c r="G41" s="259"/>
      <c r="H41" s="259"/>
      <c r="I41" s="20"/>
    </row>
    <row r="42" spans="1:9" s="9" customFormat="1" ht="16.5" customHeight="1">
      <c r="A42" s="90"/>
      <c r="B42" s="253"/>
      <c r="C42" s="233"/>
      <c r="D42" s="107">
        <f t="shared" si="0"/>
      </c>
      <c r="E42" s="255">
        <f t="shared" si="1"/>
      </c>
      <c r="F42" s="256"/>
      <c r="G42" s="259"/>
      <c r="H42" s="259"/>
      <c r="I42" s="20"/>
    </row>
    <row r="43" spans="1:9" s="9" customFormat="1" ht="16.5" customHeight="1">
      <c r="A43" s="90"/>
      <c r="B43" s="253"/>
      <c r="C43" s="233"/>
      <c r="D43" s="107">
        <f t="shared" si="0"/>
      </c>
      <c r="E43" s="255">
        <f t="shared" si="1"/>
      </c>
      <c r="F43" s="256"/>
      <c r="G43" s="259"/>
      <c r="H43" s="259"/>
      <c r="I43" s="20"/>
    </row>
    <row r="44" spans="1:9" s="9" customFormat="1" ht="16.5" customHeight="1">
      <c r="A44" s="90"/>
      <c r="B44" s="253"/>
      <c r="C44" s="233"/>
      <c r="D44" s="107">
        <f t="shared" si="0"/>
      </c>
      <c r="E44" s="255">
        <f t="shared" si="1"/>
      </c>
      <c r="F44" s="256"/>
      <c r="G44" s="259"/>
      <c r="H44" s="259"/>
      <c r="I44" s="20"/>
    </row>
    <row r="45" spans="1:9" s="9" customFormat="1" ht="16.5" customHeight="1" thickBot="1">
      <c r="A45" s="94"/>
      <c r="B45" s="257"/>
      <c r="C45" s="258"/>
      <c r="D45" s="108">
        <f t="shared" si="0"/>
      </c>
      <c r="E45" s="260">
        <f t="shared" si="1"/>
      </c>
      <c r="F45" s="261"/>
      <c r="G45" s="262"/>
      <c r="H45" s="262"/>
      <c r="I45" s="21"/>
    </row>
    <row r="46" spans="1:9" s="9" customFormat="1" ht="16.5" customHeight="1">
      <c r="A46" s="22"/>
      <c r="B46" s="22"/>
      <c r="C46" s="22"/>
      <c r="D46" s="22"/>
      <c r="E46" s="22"/>
      <c r="F46" s="22"/>
      <c r="G46" s="22"/>
      <c r="H46" s="22"/>
      <c r="I46" s="22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sheetProtection sheet="1" objects="1" scenarios="1"/>
  <mergeCells count="119">
    <mergeCell ref="F9:I9"/>
    <mergeCell ref="A9:B9"/>
    <mergeCell ref="E4:G4"/>
    <mergeCell ref="B4:D4"/>
    <mergeCell ref="H4:I4"/>
    <mergeCell ref="G41:H41"/>
    <mergeCell ref="G42:H42"/>
    <mergeCell ref="G35:H35"/>
    <mergeCell ref="G36:H36"/>
    <mergeCell ref="G37:H37"/>
    <mergeCell ref="G38:H38"/>
    <mergeCell ref="G39:H39"/>
    <mergeCell ref="G40:H40"/>
    <mergeCell ref="A12:I12"/>
    <mergeCell ref="G32:H32"/>
    <mergeCell ref="G21:H21"/>
    <mergeCell ref="E16:F16"/>
    <mergeCell ref="B25:C25"/>
    <mergeCell ref="G16:H16"/>
    <mergeCell ref="G20:H20"/>
    <mergeCell ref="G26:H26"/>
    <mergeCell ref="G27:H27"/>
    <mergeCell ref="G28:H28"/>
    <mergeCell ref="G19:H19"/>
    <mergeCell ref="G34:H34"/>
    <mergeCell ref="G29:H29"/>
    <mergeCell ref="G33:H33"/>
    <mergeCell ref="G31:H31"/>
    <mergeCell ref="G24:H24"/>
    <mergeCell ref="G30:H30"/>
    <mergeCell ref="G22:H22"/>
    <mergeCell ref="G23:H23"/>
    <mergeCell ref="G18:H18"/>
    <mergeCell ref="G17:H17"/>
    <mergeCell ref="E15:F15"/>
    <mergeCell ref="G15:H15"/>
    <mergeCell ref="A1:I1"/>
    <mergeCell ref="A2:I2"/>
    <mergeCell ref="G25:H25"/>
    <mergeCell ref="A5:I5"/>
    <mergeCell ref="A13:A14"/>
    <mergeCell ref="B13:C14"/>
    <mergeCell ref="E19:F19"/>
    <mergeCell ref="E20:F20"/>
    <mergeCell ref="G3:H3"/>
    <mergeCell ref="E21:F21"/>
    <mergeCell ref="B3:F3"/>
    <mergeCell ref="A6:I6"/>
    <mergeCell ref="A11:D11"/>
    <mergeCell ref="A8:I8"/>
    <mergeCell ref="E11:F11"/>
    <mergeCell ref="F10:G10"/>
    <mergeCell ref="A10:B10"/>
    <mergeCell ref="D9:E9"/>
    <mergeCell ref="D10:E10"/>
    <mergeCell ref="G11:I11"/>
    <mergeCell ref="E30:F30"/>
    <mergeCell ref="E31:F31"/>
    <mergeCell ref="E24:F24"/>
    <mergeCell ref="E25:F25"/>
    <mergeCell ref="E26:F26"/>
    <mergeCell ref="E27:F27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G44:H44"/>
    <mergeCell ref="E45:F45"/>
    <mergeCell ref="G45:H45"/>
    <mergeCell ref="G43:H43"/>
    <mergeCell ref="B21:C21"/>
    <mergeCell ref="B22:C22"/>
    <mergeCell ref="B23:C23"/>
    <mergeCell ref="B24:C24"/>
    <mergeCell ref="B32:C32"/>
    <mergeCell ref="B33:C33"/>
    <mergeCell ref="B26:C26"/>
    <mergeCell ref="B27:C27"/>
    <mergeCell ref="B28:C28"/>
    <mergeCell ref="B45:C45"/>
    <mergeCell ref="B38:C38"/>
    <mergeCell ref="B39:C39"/>
    <mergeCell ref="B40:C40"/>
    <mergeCell ref="B41:C41"/>
    <mergeCell ref="B44:C44"/>
    <mergeCell ref="B42:C42"/>
    <mergeCell ref="B43:C43"/>
    <mergeCell ref="B34:C34"/>
    <mergeCell ref="B35:C35"/>
    <mergeCell ref="B36:C36"/>
    <mergeCell ref="B37:C37"/>
    <mergeCell ref="B30:C30"/>
    <mergeCell ref="B31:C31"/>
    <mergeCell ref="B29:C29"/>
    <mergeCell ref="B19:C19"/>
    <mergeCell ref="B20:C20"/>
    <mergeCell ref="B17:C17"/>
    <mergeCell ref="B18:C18"/>
    <mergeCell ref="E28:F28"/>
    <mergeCell ref="E29:F29"/>
    <mergeCell ref="E18:F18"/>
    <mergeCell ref="E17:F17"/>
    <mergeCell ref="E23:F23"/>
    <mergeCell ref="E22:F22"/>
    <mergeCell ref="D13:D14"/>
    <mergeCell ref="B15:C15"/>
    <mergeCell ref="B16:C16"/>
    <mergeCell ref="I13:I14"/>
    <mergeCell ref="E13:F14"/>
    <mergeCell ref="G13:H14"/>
  </mergeCells>
  <conditionalFormatting sqref="E15:F45">
    <cfRule type="expression" priority="1" dxfId="0" stopIfTrue="1">
      <formula>ABS(E15)&gt;=0.05</formula>
    </cfRule>
  </conditionalFormatting>
  <printOptions/>
  <pageMargins left="0.7086614173228347" right="0.31496062992125984" top="0.3937007874015748" bottom="0.5905511811023623" header="0.31496062992125984" footer="0.31496062992125984"/>
  <pageSetup horizontalDpi="600" verticalDpi="600" orientation="portrait" paperSize="9" r:id="rId3"/>
  <headerFooter alignWithMargins="0">
    <oddFooter>&amp;L&amp;F: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1" sqref="A1:I1"/>
    </sheetView>
  </sheetViews>
  <sheetFormatPr defaultColWidth="11.421875" defaultRowHeight="12.75"/>
  <cols>
    <col min="1" max="1" width="12.7109375" style="0" customWidth="1"/>
    <col min="2" max="7" width="10.00390625" style="0" customWidth="1"/>
    <col min="8" max="8" width="10.8515625" style="0" customWidth="1"/>
    <col min="9" max="9" width="10.7109375" style="0" customWidth="1"/>
  </cols>
  <sheetData>
    <row r="1" spans="1:12" ht="16.5" customHeight="1">
      <c r="A1" s="158" t="s">
        <v>20</v>
      </c>
      <c r="B1" s="361"/>
      <c r="C1" s="361"/>
      <c r="D1" s="361"/>
      <c r="E1" s="361"/>
      <c r="F1" s="361"/>
      <c r="G1" s="361"/>
      <c r="H1" s="361"/>
      <c r="I1" s="362"/>
      <c r="J1" s="100"/>
      <c r="K1" s="100"/>
      <c r="L1" s="66"/>
    </row>
    <row r="2" spans="1:12" ht="16.5" customHeight="1" thickBot="1">
      <c r="A2" s="156" t="s">
        <v>106</v>
      </c>
      <c r="B2" s="157"/>
      <c r="C2" s="157"/>
      <c r="D2" s="157"/>
      <c r="E2" s="157"/>
      <c r="F2" s="157"/>
      <c r="G2" s="157"/>
      <c r="H2" s="157"/>
      <c r="I2" s="153"/>
      <c r="J2" s="66"/>
      <c r="K2" s="66"/>
      <c r="L2" s="66"/>
    </row>
    <row r="3" spans="1:12" ht="27.75" customHeight="1">
      <c r="A3" s="92" t="s">
        <v>7</v>
      </c>
      <c r="B3" s="176"/>
      <c r="C3" s="176"/>
      <c r="D3" s="176"/>
      <c r="E3" s="176"/>
      <c r="F3" s="177"/>
      <c r="G3" s="212" t="s">
        <v>3</v>
      </c>
      <c r="H3" s="363"/>
      <c r="I3" s="93"/>
      <c r="J3" s="66"/>
      <c r="K3" s="66"/>
      <c r="L3" s="66"/>
    </row>
    <row r="4" spans="1:9" ht="27.75" customHeight="1" thickBot="1">
      <c r="A4" s="4" t="s">
        <v>4</v>
      </c>
      <c r="B4" s="182" t="s">
        <v>107</v>
      </c>
      <c r="C4" s="182"/>
      <c r="D4" s="183"/>
      <c r="E4" s="214" t="s">
        <v>78</v>
      </c>
      <c r="F4" s="326"/>
      <c r="G4" s="178"/>
      <c r="H4" s="178"/>
      <c r="I4" s="179"/>
    </row>
    <row r="5" spans="1:9" ht="16.5" customHeight="1">
      <c r="A5" s="169" t="s">
        <v>10</v>
      </c>
      <c r="B5" s="163"/>
      <c r="C5" s="163"/>
      <c r="D5" s="163"/>
      <c r="E5" s="163"/>
      <c r="F5" s="163"/>
      <c r="G5" s="163"/>
      <c r="H5" s="163"/>
      <c r="I5" s="162"/>
    </row>
    <row r="6" spans="1:9" ht="16.5" customHeight="1">
      <c r="A6" s="172" t="s">
        <v>9</v>
      </c>
      <c r="B6" s="173"/>
      <c r="C6" s="173"/>
      <c r="D6" s="173"/>
      <c r="E6" s="173"/>
      <c r="F6" s="173"/>
      <c r="G6" s="173"/>
      <c r="H6" s="173"/>
      <c r="I6" s="174"/>
    </row>
    <row r="7" spans="1:9" ht="16.5" customHeight="1" thickBot="1">
      <c r="A7" s="180" t="s">
        <v>13</v>
      </c>
      <c r="B7" s="358"/>
      <c r="C7" s="358"/>
      <c r="D7" s="359"/>
      <c r="E7" s="175" t="s">
        <v>104</v>
      </c>
      <c r="F7" s="358"/>
      <c r="G7" s="358"/>
      <c r="H7" s="358"/>
      <c r="I7" s="360"/>
    </row>
    <row r="8" spans="1:9" ht="16.5" customHeight="1">
      <c r="A8" s="154" t="s">
        <v>61</v>
      </c>
      <c r="B8" s="170"/>
      <c r="C8" s="170"/>
      <c r="D8" s="170"/>
      <c r="E8" s="170"/>
      <c r="F8" s="170"/>
      <c r="G8" s="170"/>
      <c r="H8" s="170"/>
      <c r="I8" s="171"/>
    </row>
    <row r="9" spans="1:9" ht="16.5" customHeight="1">
      <c r="A9" s="172" t="s">
        <v>60</v>
      </c>
      <c r="B9" s="173"/>
      <c r="C9" s="173"/>
      <c r="D9" s="173"/>
      <c r="E9" s="173"/>
      <c r="F9" s="173"/>
      <c r="G9" s="173"/>
      <c r="H9" s="173"/>
      <c r="I9" s="174"/>
    </row>
    <row r="10" spans="1:9" ht="16.5" customHeight="1">
      <c r="A10" s="347" t="s">
        <v>105</v>
      </c>
      <c r="B10" s="348"/>
      <c r="C10" s="348"/>
      <c r="D10" s="349"/>
      <c r="E10" s="350" t="s">
        <v>5</v>
      </c>
      <c r="F10" s="348"/>
      <c r="G10" s="348"/>
      <c r="H10" s="348"/>
      <c r="I10" s="351"/>
    </row>
    <row r="11" spans="1:9" ht="16.5" customHeight="1" thickBot="1">
      <c r="A11" s="229" t="s">
        <v>86</v>
      </c>
      <c r="B11" s="327"/>
      <c r="C11" s="327"/>
      <c r="D11" s="327"/>
      <c r="E11" s="327"/>
      <c r="F11" s="327"/>
      <c r="G11" s="327"/>
      <c r="H11" s="327"/>
      <c r="I11" s="328"/>
    </row>
    <row r="12" spans="1:9" s="9" customFormat="1" ht="16.5" customHeight="1">
      <c r="A12" s="329" t="s">
        <v>59</v>
      </c>
      <c r="B12" s="330"/>
      <c r="C12" s="331"/>
      <c r="D12" s="331"/>
      <c r="E12" s="331"/>
      <c r="F12" s="331"/>
      <c r="G12" s="331"/>
      <c r="H12" s="331"/>
      <c r="I12" s="332"/>
    </row>
    <row r="13" spans="1:9" s="9" customFormat="1" ht="16.5" customHeight="1">
      <c r="A13" s="333" t="s">
        <v>9</v>
      </c>
      <c r="B13" s="334"/>
      <c r="C13" s="335"/>
      <c r="D13" s="335"/>
      <c r="E13" s="336"/>
      <c r="F13" s="336"/>
      <c r="G13" s="336"/>
      <c r="H13" s="336"/>
      <c r="I13" s="337"/>
    </row>
    <row r="14" spans="1:9" s="9" customFormat="1" ht="16.5" customHeight="1">
      <c r="A14" s="347" t="s">
        <v>105</v>
      </c>
      <c r="B14" s="284"/>
      <c r="C14" s="284"/>
      <c r="D14" s="369"/>
      <c r="E14" s="368" t="s">
        <v>5</v>
      </c>
      <c r="F14" s="348"/>
      <c r="G14" s="348"/>
      <c r="H14" s="348"/>
      <c r="I14" s="351"/>
    </row>
    <row r="15" spans="1:9" s="16" customFormat="1" ht="16.5" customHeight="1" thickBot="1">
      <c r="A15" s="338" t="s">
        <v>125</v>
      </c>
      <c r="B15" s="339"/>
      <c r="C15" s="339"/>
      <c r="D15" s="339"/>
      <c r="E15" s="339"/>
      <c r="F15" s="339"/>
      <c r="G15" s="339"/>
      <c r="H15" s="339"/>
      <c r="I15" s="340"/>
    </row>
    <row r="16" spans="1:9" s="16" customFormat="1" ht="16.5" customHeight="1">
      <c r="A16" s="352" t="s">
        <v>79</v>
      </c>
      <c r="B16" s="227"/>
      <c r="C16" s="353"/>
      <c r="D16" s="227"/>
      <c r="E16" s="227"/>
      <c r="F16" s="227"/>
      <c r="G16" s="227"/>
      <c r="H16" s="227"/>
      <c r="I16" s="228"/>
    </row>
    <row r="17" spans="1:9" ht="16.5" customHeight="1">
      <c r="A17" s="115" t="s">
        <v>80</v>
      </c>
      <c r="B17" s="114" t="s">
        <v>8</v>
      </c>
      <c r="C17" s="116" t="s">
        <v>81</v>
      </c>
      <c r="D17" s="53"/>
      <c r="E17" s="370" t="s">
        <v>87</v>
      </c>
      <c r="F17" s="371"/>
      <c r="G17" s="117"/>
      <c r="H17" s="116" t="s">
        <v>82</v>
      </c>
      <c r="I17" s="118"/>
    </row>
    <row r="18" spans="1:9" ht="16.5" customHeight="1">
      <c r="A18" s="160" t="s">
        <v>88</v>
      </c>
      <c r="B18" s="219"/>
      <c r="C18" s="219"/>
      <c r="D18" s="224" t="s">
        <v>83</v>
      </c>
      <c r="E18" s="374"/>
      <c r="F18" s="374"/>
      <c r="G18" s="224" t="s">
        <v>89</v>
      </c>
      <c r="H18" s="374"/>
      <c r="I18" s="375"/>
    </row>
    <row r="19" spans="1:9" ht="16.5" customHeight="1">
      <c r="A19" s="366" t="s">
        <v>90</v>
      </c>
      <c r="B19" s="354" t="s">
        <v>91</v>
      </c>
      <c r="C19" s="354" t="s">
        <v>92</v>
      </c>
      <c r="D19" s="354" t="s">
        <v>90</v>
      </c>
      <c r="E19" s="354" t="s">
        <v>91</v>
      </c>
      <c r="F19" s="354" t="s">
        <v>92</v>
      </c>
      <c r="G19" s="354" t="s">
        <v>93</v>
      </c>
      <c r="H19" s="354" t="s">
        <v>94</v>
      </c>
      <c r="I19" s="372" t="s">
        <v>95</v>
      </c>
    </row>
    <row r="20" spans="1:9" ht="16.5" customHeight="1">
      <c r="A20" s="367"/>
      <c r="B20" s="355"/>
      <c r="C20" s="355"/>
      <c r="D20" s="355"/>
      <c r="E20" s="355"/>
      <c r="F20" s="355"/>
      <c r="G20" s="355"/>
      <c r="H20" s="355"/>
      <c r="I20" s="373"/>
    </row>
    <row r="21" spans="1:9" ht="16.5" customHeight="1" thickBot="1">
      <c r="A21" s="151"/>
      <c r="B21" s="96">
        <f>IF(A21="","",0.8*A21)</f>
      </c>
      <c r="C21" s="96">
        <f>IF(A21="","",1.2*A21)</f>
      </c>
      <c r="D21" s="152"/>
      <c r="E21" s="96">
        <f>IF(D21="","",0.8*D21)</f>
      </c>
      <c r="F21" s="96">
        <f>IF(D21="","",1.2*D21)</f>
      </c>
      <c r="G21" s="119"/>
      <c r="H21" s="120">
        <f>IF(G21="","",0.95*G21)</f>
      </c>
      <c r="I21" s="121">
        <f>IF(G21="","",1.05*G21)</f>
      </c>
    </row>
    <row r="22" spans="1:9" ht="16.5" customHeight="1" thickBot="1">
      <c r="A22" s="364"/>
      <c r="B22" s="353"/>
      <c r="C22" s="353"/>
      <c r="D22" s="353"/>
      <c r="E22" s="353"/>
      <c r="F22" s="353"/>
      <c r="G22" s="353"/>
      <c r="H22" s="353"/>
      <c r="I22" s="365"/>
    </row>
    <row r="23" spans="1:9" ht="16.5" customHeight="1">
      <c r="A23" s="323" t="s">
        <v>0</v>
      </c>
      <c r="B23" s="194" t="s">
        <v>73</v>
      </c>
      <c r="C23" s="341"/>
      <c r="D23" s="186" t="s">
        <v>100</v>
      </c>
      <c r="E23" s="194" t="s">
        <v>77</v>
      </c>
      <c r="F23" s="342"/>
      <c r="G23" s="341"/>
      <c r="H23" s="317" t="s">
        <v>67</v>
      </c>
      <c r="I23" s="320" t="s">
        <v>84</v>
      </c>
    </row>
    <row r="24" spans="1:9" ht="16.5" customHeight="1">
      <c r="A24" s="324"/>
      <c r="B24" s="343" t="s">
        <v>96</v>
      </c>
      <c r="C24" s="345" t="s">
        <v>97</v>
      </c>
      <c r="D24" s="356"/>
      <c r="E24" s="343" t="s">
        <v>98</v>
      </c>
      <c r="F24" s="343" t="s">
        <v>99</v>
      </c>
      <c r="G24" s="345" t="s">
        <v>85</v>
      </c>
      <c r="H24" s="318"/>
      <c r="I24" s="321"/>
    </row>
    <row r="25" spans="1:9" ht="16.5" customHeight="1" thickBot="1">
      <c r="A25" s="325"/>
      <c r="B25" s="344"/>
      <c r="C25" s="346"/>
      <c r="D25" s="357"/>
      <c r="E25" s="344"/>
      <c r="F25" s="344"/>
      <c r="G25" s="346"/>
      <c r="H25" s="319"/>
      <c r="I25" s="322"/>
    </row>
    <row r="26" spans="1:9" ht="16.5" customHeight="1">
      <c r="A26" s="81"/>
      <c r="B26" s="122"/>
      <c r="C26" s="122"/>
      <c r="D26" s="123"/>
      <c r="E26" s="123"/>
      <c r="F26" s="124">
        <f aca="true" t="shared" si="0" ref="F26:F45">IF(ISBLANK(E26),"",E26/60/($G$17*EXP(-LN(2)*($A26-$I$17)/30.2/365.25)))</f>
      </c>
      <c r="G26" s="71">
        <f aca="true" t="shared" si="1" ref="G26:G45">IF(ISBLANK(E26),"",F26/$G$21-1)</f>
      </c>
      <c r="H26" s="122"/>
      <c r="I26" s="125"/>
    </row>
    <row r="27" spans="1:9" ht="16.5" customHeight="1">
      <c r="A27" s="82"/>
      <c r="B27" s="126"/>
      <c r="C27" s="126"/>
      <c r="D27" s="40"/>
      <c r="E27" s="40"/>
      <c r="F27" s="127">
        <f t="shared" si="0"/>
      </c>
      <c r="G27" s="128">
        <f t="shared" si="1"/>
      </c>
      <c r="H27" s="126"/>
      <c r="I27" s="129"/>
    </row>
    <row r="28" spans="1:9" ht="16.5" customHeight="1">
      <c r="A28" s="82"/>
      <c r="B28" s="126"/>
      <c r="C28" s="126"/>
      <c r="D28" s="40"/>
      <c r="E28" s="40"/>
      <c r="F28" s="127">
        <f t="shared" si="0"/>
      </c>
      <c r="G28" s="128">
        <f t="shared" si="1"/>
      </c>
      <c r="H28" s="126"/>
      <c r="I28" s="129"/>
    </row>
    <row r="29" spans="1:9" ht="16.5" customHeight="1">
      <c r="A29" s="82"/>
      <c r="B29" s="126"/>
      <c r="C29" s="126"/>
      <c r="D29" s="40"/>
      <c r="E29" s="40"/>
      <c r="F29" s="127">
        <f t="shared" si="0"/>
      </c>
      <c r="G29" s="128">
        <f t="shared" si="1"/>
      </c>
      <c r="H29" s="126"/>
      <c r="I29" s="129"/>
    </row>
    <row r="30" spans="1:9" ht="16.5" customHeight="1">
      <c r="A30" s="82"/>
      <c r="B30" s="126"/>
      <c r="C30" s="126"/>
      <c r="D30" s="40"/>
      <c r="E30" s="40"/>
      <c r="F30" s="127">
        <f t="shared" si="0"/>
      </c>
      <c r="G30" s="128">
        <f t="shared" si="1"/>
      </c>
      <c r="H30" s="126"/>
      <c r="I30" s="129"/>
    </row>
    <row r="31" spans="1:9" ht="16.5" customHeight="1">
      <c r="A31" s="82"/>
      <c r="B31" s="126"/>
      <c r="C31" s="126"/>
      <c r="D31" s="40"/>
      <c r="E31" s="40"/>
      <c r="F31" s="127">
        <f t="shared" si="0"/>
      </c>
      <c r="G31" s="128">
        <f t="shared" si="1"/>
      </c>
      <c r="H31" s="126"/>
      <c r="I31" s="129"/>
    </row>
    <row r="32" spans="1:9" ht="16.5" customHeight="1">
      <c r="A32" s="82"/>
      <c r="B32" s="126"/>
      <c r="C32" s="126"/>
      <c r="D32" s="40"/>
      <c r="E32" s="40"/>
      <c r="F32" s="127">
        <f t="shared" si="0"/>
      </c>
      <c r="G32" s="128">
        <f t="shared" si="1"/>
      </c>
      <c r="H32" s="126"/>
      <c r="I32" s="129"/>
    </row>
    <row r="33" spans="1:9" ht="16.5" customHeight="1">
      <c r="A33" s="82"/>
      <c r="B33" s="126"/>
      <c r="C33" s="126"/>
      <c r="D33" s="40"/>
      <c r="E33" s="40"/>
      <c r="F33" s="127">
        <f t="shared" si="0"/>
      </c>
      <c r="G33" s="128">
        <f t="shared" si="1"/>
      </c>
      <c r="H33" s="126"/>
      <c r="I33" s="129"/>
    </row>
    <row r="34" spans="1:9" ht="16.5" customHeight="1">
      <c r="A34" s="82"/>
      <c r="B34" s="126"/>
      <c r="C34" s="126"/>
      <c r="D34" s="40"/>
      <c r="E34" s="40"/>
      <c r="F34" s="127">
        <f t="shared" si="0"/>
      </c>
      <c r="G34" s="128">
        <f t="shared" si="1"/>
      </c>
      <c r="H34" s="126"/>
      <c r="I34" s="129"/>
    </row>
    <row r="35" spans="1:9" ht="16.5" customHeight="1">
      <c r="A35" s="82"/>
      <c r="B35" s="126"/>
      <c r="C35" s="126"/>
      <c r="D35" s="40"/>
      <c r="E35" s="40"/>
      <c r="F35" s="127">
        <f t="shared" si="0"/>
      </c>
      <c r="G35" s="128">
        <f t="shared" si="1"/>
      </c>
      <c r="H35" s="126"/>
      <c r="I35" s="129"/>
    </row>
    <row r="36" spans="1:9" ht="16.5" customHeight="1">
      <c r="A36" s="82"/>
      <c r="B36" s="126"/>
      <c r="C36" s="126"/>
      <c r="D36" s="40"/>
      <c r="E36" s="40"/>
      <c r="F36" s="127">
        <f t="shared" si="0"/>
      </c>
      <c r="G36" s="128">
        <f t="shared" si="1"/>
      </c>
      <c r="H36" s="126"/>
      <c r="I36" s="129"/>
    </row>
    <row r="37" spans="1:9" ht="16.5" customHeight="1">
      <c r="A37" s="81"/>
      <c r="B37" s="126"/>
      <c r="C37" s="126"/>
      <c r="D37" s="40"/>
      <c r="E37" s="123"/>
      <c r="F37" s="127">
        <f t="shared" si="0"/>
      </c>
      <c r="G37" s="128">
        <f t="shared" si="1"/>
      </c>
      <c r="H37" s="126"/>
      <c r="I37" s="129"/>
    </row>
    <row r="38" spans="1:9" ht="16.5" customHeight="1">
      <c r="A38" s="82"/>
      <c r="B38" s="126"/>
      <c r="C38" s="126"/>
      <c r="D38" s="130"/>
      <c r="E38" s="40"/>
      <c r="F38" s="127">
        <f t="shared" si="0"/>
      </c>
      <c r="G38" s="128">
        <f t="shared" si="1"/>
      </c>
      <c r="H38" s="126"/>
      <c r="I38" s="129"/>
    </row>
    <row r="39" spans="1:9" ht="16.5" customHeight="1">
      <c r="A39" s="82"/>
      <c r="B39" s="126"/>
      <c r="C39" s="126"/>
      <c r="D39" s="40"/>
      <c r="E39" s="40"/>
      <c r="F39" s="127">
        <f t="shared" si="0"/>
      </c>
      <c r="G39" s="128">
        <f t="shared" si="1"/>
      </c>
      <c r="H39" s="126"/>
      <c r="I39" s="129"/>
    </row>
    <row r="40" spans="1:9" ht="16.5" customHeight="1">
      <c r="A40" s="82"/>
      <c r="B40" s="126"/>
      <c r="C40" s="126"/>
      <c r="D40" s="40"/>
      <c r="E40" s="40"/>
      <c r="F40" s="127">
        <f t="shared" si="0"/>
      </c>
      <c r="G40" s="128">
        <f t="shared" si="1"/>
      </c>
      <c r="H40" s="126"/>
      <c r="I40" s="129"/>
    </row>
    <row r="41" spans="1:9" ht="16.5" customHeight="1">
      <c r="A41" s="82"/>
      <c r="B41" s="126"/>
      <c r="C41" s="126"/>
      <c r="D41" s="40"/>
      <c r="E41" s="40"/>
      <c r="F41" s="127">
        <f t="shared" si="0"/>
      </c>
      <c r="G41" s="128">
        <f t="shared" si="1"/>
      </c>
      <c r="H41" s="126"/>
      <c r="I41" s="129"/>
    </row>
    <row r="42" spans="1:9" ht="16.5" customHeight="1">
      <c r="A42" s="82"/>
      <c r="B42" s="126"/>
      <c r="C42" s="126"/>
      <c r="D42" s="40"/>
      <c r="E42" s="40"/>
      <c r="F42" s="127">
        <f t="shared" si="0"/>
      </c>
      <c r="G42" s="128">
        <f t="shared" si="1"/>
      </c>
      <c r="H42" s="126"/>
      <c r="I42" s="129"/>
    </row>
    <row r="43" spans="1:9" ht="16.5" customHeight="1">
      <c r="A43" s="82"/>
      <c r="B43" s="126"/>
      <c r="C43" s="126"/>
      <c r="D43" s="40"/>
      <c r="E43" s="40"/>
      <c r="F43" s="127">
        <f t="shared" si="0"/>
      </c>
      <c r="G43" s="128">
        <f t="shared" si="1"/>
      </c>
      <c r="H43" s="126"/>
      <c r="I43" s="129"/>
    </row>
    <row r="44" spans="1:9" ht="16.5" customHeight="1">
      <c r="A44" s="82"/>
      <c r="B44" s="126"/>
      <c r="C44" s="126"/>
      <c r="D44" s="40"/>
      <c r="E44" s="40"/>
      <c r="F44" s="127">
        <f t="shared" si="0"/>
      </c>
      <c r="G44" s="128">
        <f t="shared" si="1"/>
      </c>
      <c r="H44" s="126"/>
      <c r="I44" s="129"/>
    </row>
    <row r="45" spans="1:9" ht="16.5" customHeight="1" thickBot="1">
      <c r="A45" s="84"/>
      <c r="B45" s="131"/>
      <c r="C45" s="131"/>
      <c r="D45" s="48"/>
      <c r="E45" s="48"/>
      <c r="F45" s="132">
        <f t="shared" si="0"/>
      </c>
      <c r="G45" s="133">
        <f t="shared" si="1"/>
      </c>
      <c r="H45" s="131"/>
      <c r="I45" s="134"/>
    </row>
  </sheetData>
  <sheetProtection sheet="1" objects="1" scenarios="1"/>
  <mergeCells count="47">
    <mergeCell ref="E14:I14"/>
    <mergeCell ref="A14:D14"/>
    <mergeCell ref="E17:F17"/>
    <mergeCell ref="H19:H20"/>
    <mergeCell ref="I19:I20"/>
    <mergeCell ref="D18:F18"/>
    <mergeCell ref="G18:I18"/>
    <mergeCell ref="A22:I22"/>
    <mergeCell ref="A19:A20"/>
    <mergeCell ref="B19:B20"/>
    <mergeCell ref="C19:C20"/>
    <mergeCell ref="D19:D20"/>
    <mergeCell ref="E19:E20"/>
    <mergeCell ref="B4:D4"/>
    <mergeCell ref="A5:I5"/>
    <mergeCell ref="A1:I1"/>
    <mergeCell ref="A2:I2"/>
    <mergeCell ref="B3:F3"/>
    <mergeCell ref="G3:H3"/>
    <mergeCell ref="A6:I6"/>
    <mergeCell ref="A7:D7"/>
    <mergeCell ref="E7:I7"/>
    <mergeCell ref="A8:I8"/>
    <mergeCell ref="A9:I9"/>
    <mergeCell ref="A10:D10"/>
    <mergeCell ref="E10:I10"/>
    <mergeCell ref="B24:B25"/>
    <mergeCell ref="C24:C25"/>
    <mergeCell ref="A18:C18"/>
    <mergeCell ref="A16:I16"/>
    <mergeCell ref="F19:F20"/>
    <mergeCell ref="G19:G20"/>
    <mergeCell ref="D23:D25"/>
    <mergeCell ref="E23:G23"/>
    <mergeCell ref="E24:E25"/>
    <mergeCell ref="F24:F25"/>
    <mergeCell ref="G24:G25"/>
    <mergeCell ref="H23:H25"/>
    <mergeCell ref="I23:I25"/>
    <mergeCell ref="A23:A25"/>
    <mergeCell ref="E4:F4"/>
    <mergeCell ref="G4:I4"/>
    <mergeCell ref="A11:I11"/>
    <mergeCell ref="A12:I12"/>
    <mergeCell ref="A13:I13"/>
    <mergeCell ref="A15:I15"/>
    <mergeCell ref="B23:C23"/>
  </mergeCells>
  <conditionalFormatting sqref="G26:G45">
    <cfRule type="expression" priority="1" dxfId="0" stopIfTrue="1">
      <formula>ABS(G26)&gt;=0.05</formula>
    </cfRule>
  </conditionalFormatting>
  <printOptions/>
  <pageMargins left="0.7086614173228347" right="0.31496062992125984" top="0.3937007874015748" bottom="0.5905511811023623" header="0.31496062992125984" footer="0.31496062992125984"/>
  <pageSetup horizontalDpi="600" verticalDpi="600" orientation="portrait" paperSize="9" r:id="rId3"/>
  <headerFooter alignWithMargins="0">
    <oddFooter>&amp;L&amp;F: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:I1"/>
    </sheetView>
  </sheetViews>
  <sheetFormatPr defaultColWidth="11.421875" defaultRowHeight="12.75"/>
  <cols>
    <col min="1" max="1" width="12.00390625" style="59" customWidth="1"/>
    <col min="2" max="2" width="5.28125" style="59" customWidth="1"/>
    <col min="3" max="3" width="8.8515625" style="59" customWidth="1"/>
    <col min="4" max="4" width="11.28125" style="59" customWidth="1"/>
    <col min="5" max="5" width="10.28125" style="59" customWidth="1"/>
    <col min="6" max="8" width="11.7109375" style="59" customWidth="1"/>
    <col min="9" max="9" width="11.28125" style="59" customWidth="1"/>
    <col min="10" max="12" width="12.28125" style="0" customWidth="1"/>
  </cols>
  <sheetData>
    <row r="1" spans="1:9" s="25" customFormat="1" ht="16.5" customHeight="1">
      <c r="A1" s="158" t="s">
        <v>21</v>
      </c>
      <c r="B1" s="395"/>
      <c r="C1" s="395"/>
      <c r="D1" s="395"/>
      <c r="E1" s="395"/>
      <c r="F1" s="395"/>
      <c r="G1" s="395"/>
      <c r="H1" s="395"/>
      <c r="I1" s="396"/>
    </row>
    <row r="2" spans="1:9" s="25" customFormat="1" ht="16.5" customHeight="1" thickBot="1">
      <c r="A2" s="156" t="s">
        <v>22</v>
      </c>
      <c r="B2" s="397"/>
      <c r="C2" s="397"/>
      <c r="D2" s="397"/>
      <c r="E2" s="397"/>
      <c r="F2" s="397"/>
      <c r="G2" s="397"/>
      <c r="H2" s="397"/>
      <c r="I2" s="398"/>
    </row>
    <row r="3" spans="1:9" s="25" customFormat="1" ht="27.75" customHeight="1">
      <c r="A3" s="26" t="s">
        <v>7</v>
      </c>
      <c r="B3" s="401"/>
      <c r="C3" s="402"/>
      <c r="D3" s="402"/>
      <c r="E3" s="402"/>
      <c r="F3" s="403"/>
      <c r="G3" s="404" t="s">
        <v>3</v>
      </c>
      <c r="H3" s="405"/>
      <c r="I3" s="27"/>
    </row>
    <row r="4" spans="1:11" s="25" customFormat="1" ht="27.75" customHeight="1" thickBot="1">
      <c r="A4" s="28" t="s">
        <v>4</v>
      </c>
      <c r="B4" s="423"/>
      <c r="C4" s="424"/>
      <c r="D4" s="424"/>
      <c r="E4" s="425"/>
      <c r="F4" s="406" t="s">
        <v>78</v>
      </c>
      <c r="G4" s="407"/>
      <c r="H4" s="408"/>
      <c r="I4" s="409"/>
      <c r="K4" s="29"/>
    </row>
    <row r="5" spans="1:11" s="25" customFormat="1" ht="16.5" customHeight="1" thickBot="1">
      <c r="A5" s="388" t="s">
        <v>23</v>
      </c>
      <c r="B5" s="389"/>
      <c r="C5" s="399"/>
      <c r="D5" s="399"/>
      <c r="E5" s="399"/>
      <c r="F5" s="399"/>
      <c r="G5" s="399"/>
      <c r="H5" s="399"/>
      <c r="I5" s="400"/>
      <c r="K5" s="29"/>
    </row>
    <row r="6" spans="1:11" s="30" customFormat="1" ht="16.5" customHeight="1">
      <c r="A6" s="435" t="s">
        <v>24</v>
      </c>
      <c r="B6" s="436"/>
      <c r="C6" s="436"/>
      <c r="D6" s="436"/>
      <c r="E6" s="436"/>
      <c r="F6" s="436"/>
      <c r="G6" s="436"/>
      <c r="H6" s="436"/>
      <c r="I6" s="437"/>
      <c r="K6" s="31"/>
    </row>
    <row r="7" spans="1:11" s="30" customFormat="1" ht="27.75" customHeight="1">
      <c r="A7" s="438" t="s">
        <v>25</v>
      </c>
      <c r="B7" s="439"/>
      <c r="C7" s="439"/>
      <c r="D7" s="439"/>
      <c r="E7" s="439"/>
      <c r="F7" s="439"/>
      <c r="G7" s="439"/>
      <c r="H7" s="439"/>
      <c r="I7" s="440"/>
      <c r="K7" s="31"/>
    </row>
    <row r="8" spans="1:11" s="25" customFormat="1" ht="16.5" customHeight="1" thickBot="1">
      <c r="A8" s="391" t="s">
        <v>26</v>
      </c>
      <c r="B8" s="392"/>
      <c r="C8" s="339"/>
      <c r="D8" s="339"/>
      <c r="E8" s="339"/>
      <c r="F8" s="339"/>
      <c r="G8" s="393"/>
      <c r="H8" s="393"/>
      <c r="I8" s="394"/>
      <c r="K8" s="29"/>
    </row>
    <row r="9" spans="1:11" s="32" customFormat="1" ht="16.5" customHeight="1" thickBot="1">
      <c r="A9" s="388" t="s">
        <v>105</v>
      </c>
      <c r="B9" s="389"/>
      <c r="C9" s="383"/>
      <c r="D9" s="383"/>
      <c r="E9" s="383"/>
      <c r="F9" s="382" t="s">
        <v>108</v>
      </c>
      <c r="G9" s="383"/>
      <c r="H9" s="383"/>
      <c r="I9" s="384"/>
      <c r="K9" s="33"/>
    </row>
    <row r="10" spans="1:9" s="25" customFormat="1" ht="27.75" customHeight="1">
      <c r="A10" s="385" t="s">
        <v>44</v>
      </c>
      <c r="B10" s="386"/>
      <c r="C10" s="386"/>
      <c r="D10" s="386"/>
      <c r="E10" s="386"/>
      <c r="F10" s="386"/>
      <c r="G10" s="386"/>
      <c r="H10" s="386"/>
      <c r="I10" s="387"/>
    </row>
    <row r="11" spans="1:9" s="25" customFormat="1" ht="16.5" customHeight="1" thickBot="1">
      <c r="A11" s="376" t="s">
        <v>45</v>
      </c>
      <c r="B11" s="377"/>
      <c r="C11" s="377"/>
      <c r="D11" s="377"/>
      <c r="E11" s="377"/>
      <c r="F11" s="377"/>
      <c r="G11" s="377"/>
      <c r="H11" s="377"/>
      <c r="I11" s="378"/>
    </row>
    <row r="12" spans="1:9" s="25" customFormat="1" ht="16.5" customHeight="1">
      <c r="A12" s="160" t="s">
        <v>27</v>
      </c>
      <c r="B12" s="219"/>
      <c r="C12" s="374"/>
      <c r="D12" s="224" t="s">
        <v>28</v>
      </c>
      <c r="E12" s="379"/>
      <c r="F12" s="219" t="s">
        <v>29</v>
      </c>
      <c r="G12" s="374"/>
      <c r="H12" s="379"/>
      <c r="I12" s="34" t="s">
        <v>30</v>
      </c>
    </row>
    <row r="13" spans="1:9" s="35" customFormat="1" ht="16.5" customHeight="1">
      <c r="A13" s="426" t="s">
        <v>0</v>
      </c>
      <c r="B13" s="427"/>
      <c r="C13" s="380" t="s">
        <v>31</v>
      </c>
      <c r="D13" s="390"/>
      <c r="E13" s="380" t="s">
        <v>32</v>
      </c>
      <c r="F13" s="380" t="s">
        <v>46</v>
      </c>
      <c r="G13" s="380" t="s">
        <v>47</v>
      </c>
      <c r="H13" s="380" t="s">
        <v>48</v>
      </c>
      <c r="I13" s="430" t="s">
        <v>49</v>
      </c>
    </row>
    <row r="14" spans="1:9" s="25" customFormat="1" ht="16.5" customHeight="1">
      <c r="A14" s="413"/>
      <c r="B14" s="414"/>
      <c r="C14" s="381"/>
      <c r="D14" s="163"/>
      <c r="E14" s="381"/>
      <c r="F14" s="381"/>
      <c r="G14" s="381"/>
      <c r="H14" s="381"/>
      <c r="I14" s="431"/>
    </row>
    <row r="15" spans="1:9" s="25" customFormat="1" ht="16.5" customHeight="1">
      <c r="A15" s="415" t="s">
        <v>33</v>
      </c>
      <c r="B15" s="371"/>
      <c r="C15" s="36"/>
      <c r="D15" s="37" t="s">
        <v>34</v>
      </c>
      <c r="E15" s="38"/>
      <c r="F15" s="39"/>
      <c r="G15" s="40"/>
      <c r="H15" s="40"/>
      <c r="I15" s="410" t="s">
        <v>35</v>
      </c>
    </row>
    <row r="16" spans="1:9" s="25" customFormat="1" ht="16.5" customHeight="1">
      <c r="A16" s="415" t="s">
        <v>36</v>
      </c>
      <c r="B16" s="371"/>
      <c r="C16" s="41"/>
      <c r="D16" s="42" t="s">
        <v>37</v>
      </c>
      <c r="E16" s="43"/>
      <c r="F16" s="39"/>
      <c r="G16" s="40"/>
      <c r="H16" s="40"/>
      <c r="I16" s="411"/>
    </row>
    <row r="17" spans="1:9" s="25" customFormat="1" ht="16.5" customHeight="1" thickBot="1">
      <c r="A17" s="416" t="s">
        <v>38</v>
      </c>
      <c r="B17" s="326"/>
      <c r="C17" s="44"/>
      <c r="D17" s="45" t="s">
        <v>39</v>
      </c>
      <c r="E17" s="46">
        <f>IF(E16="","",E15-E16)</f>
      </c>
      <c r="F17" s="47"/>
      <c r="G17" s="48"/>
      <c r="H17" s="48"/>
      <c r="I17" s="412"/>
    </row>
    <row r="18" spans="1:9" s="25" customFormat="1" ht="16.5" customHeight="1" thickBot="1">
      <c r="A18" s="417" t="s">
        <v>40</v>
      </c>
      <c r="B18" s="418"/>
      <c r="C18" s="419"/>
      <c r="D18" s="419"/>
      <c r="E18" s="49">
        <f>IF(E15="","",ROUND((E15-E16)*EXP(-LN(2)*12*(C16+C17-2*C15)/6.02),3))</f>
      </c>
      <c r="F18" s="8"/>
      <c r="G18" s="50" t="s">
        <v>41</v>
      </c>
      <c r="H18" s="51">
        <f>IF(H17="","",SUM(F15:H17)/9)</f>
      </c>
      <c r="I18" s="52">
        <f>IF(H17="","",H18/E18)</f>
      </c>
    </row>
    <row r="19" spans="1:9" s="25" customFormat="1" ht="16.5" customHeight="1">
      <c r="A19" s="428" t="s">
        <v>50</v>
      </c>
      <c r="B19" s="429"/>
      <c r="C19" s="429"/>
      <c r="D19" s="429"/>
      <c r="E19" s="429"/>
      <c r="F19" s="429"/>
      <c r="G19" s="53"/>
      <c r="H19" s="54" t="s">
        <v>42</v>
      </c>
      <c r="I19" s="55">
        <f>IF(H17="","",IF(G19="","BW?",IF(G19=0,"entfällt",I18/G19-1)))</f>
      </c>
    </row>
    <row r="20" spans="1:9" s="25" customFormat="1" ht="16.5" customHeight="1" thickBot="1">
      <c r="A20" s="420" t="s">
        <v>43</v>
      </c>
      <c r="B20" s="421"/>
      <c r="C20" s="422"/>
      <c r="D20" s="422"/>
      <c r="E20" s="422"/>
      <c r="F20" s="422"/>
      <c r="G20" s="422"/>
      <c r="H20" s="422"/>
      <c r="I20" s="56"/>
    </row>
    <row r="21" spans="1:9" s="35" customFormat="1" ht="16.5" customHeight="1" thickTop="1">
      <c r="A21" s="426" t="s">
        <v>0</v>
      </c>
      <c r="B21" s="427"/>
      <c r="C21" s="380" t="s">
        <v>31</v>
      </c>
      <c r="D21" s="390"/>
      <c r="E21" s="380" t="s">
        <v>32</v>
      </c>
      <c r="F21" s="380" t="s">
        <v>46</v>
      </c>
      <c r="G21" s="380" t="s">
        <v>47</v>
      </c>
      <c r="H21" s="380" t="s">
        <v>48</v>
      </c>
      <c r="I21" s="430" t="s">
        <v>49</v>
      </c>
    </row>
    <row r="22" spans="1:9" s="25" customFormat="1" ht="16.5" customHeight="1">
      <c r="A22" s="413"/>
      <c r="B22" s="414"/>
      <c r="C22" s="381"/>
      <c r="D22" s="163"/>
      <c r="E22" s="381"/>
      <c r="F22" s="381"/>
      <c r="G22" s="381"/>
      <c r="H22" s="381"/>
      <c r="I22" s="431"/>
    </row>
    <row r="23" spans="1:9" s="25" customFormat="1" ht="16.5" customHeight="1">
      <c r="A23" s="415" t="s">
        <v>33</v>
      </c>
      <c r="B23" s="371"/>
      <c r="C23" s="36"/>
      <c r="D23" s="37" t="s">
        <v>34</v>
      </c>
      <c r="E23" s="38"/>
      <c r="F23" s="39"/>
      <c r="G23" s="40"/>
      <c r="H23" s="40"/>
      <c r="I23" s="410" t="s">
        <v>35</v>
      </c>
    </row>
    <row r="24" spans="1:9" s="25" customFormat="1" ht="16.5" customHeight="1">
      <c r="A24" s="415" t="s">
        <v>36</v>
      </c>
      <c r="B24" s="371"/>
      <c r="C24" s="41"/>
      <c r="D24" s="42" t="s">
        <v>37</v>
      </c>
      <c r="E24" s="43"/>
      <c r="F24" s="39"/>
      <c r="G24" s="40"/>
      <c r="H24" s="40"/>
      <c r="I24" s="411"/>
    </row>
    <row r="25" spans="1:9" s="25" customFormat="1" ht="16.5" customHeight="1" thickBot="1">
      <c r="A25" s="416" t="s">
        <v>38</v>
      </c>
      <c r="B25" s="326"/>
      <c r="C25" s="44"/>
      <c r="D25" s="45" t="s">
        <v>39</v>
      </c>
      <c r="E25" s="46">
        <f>IF(E24="","",E23-E24)</f>
      </c>
      <c r="F25" s="47"/>
      <c r="G25" s="48"/>
      <c r="H25" s="48"/>
      <c r="I25" s="412"/>
    </row>
    <row r="26" spans="1:9" s="25" customFormat="1" ht="16.5" customHeight="1" thickBot="1">
      <c r="A26" s="417" t="s">
        <v>40</v>
      </c>
      <c r="B26" s="418"/>
      <c r="C26" s="419"/>
      <c r="D26" s="419"/>
      <c r="E26" s="49">
        <f>IF(E23="","",ROUND((E23-E24)*EXP(-LN(2)*12*(C24+C25-2*C23)/6.02),3))</f>
      </c>
      <c r="F26" s="8"/>
      <c r="G26" s="50" t="s">
        <v>41</v>
      </c>
      <c r="H26" s="51">
        <f>IF(H25="","",SUM(F23:H25)/9)</f>
      </c>
      <c r="I26" s="52">
        <f>IF(H25="","",H26/E26)</f>
      </c>
    </row>
    <row r="27" spans="1:9" s="25" customFormat="1" ht="16.5" customHeight="1">
      <c r="A27" s="432" t="s">
        <v>51</v>
      </c>
      <c r="B27" s="429"/>
      <c r="C27" s="429"/>
      <c r="D27" s="429"/>
      <c r="E27" s="429"/>
      <c r="F27" s="429"/>
      <c r="G27" s="57">
        <f>IF(H25="","",I18)</f>
      </c>
      <c r="H27" s="54" t="s">
        <v>42</v>
      </c>
      <c r="I27" s="55">
        <f>IF(H25="","",I26/G27-1)</f>
      </c>
    </row>
    <row r="28" spans="1:9" s="25" customFormat="1" ht="16.5" customHeight="1" thickBot="1">
      <c r="A28" s="420" t="s">
        <v>43</v>
      </c>
      <c r="B28" s="421"/>
      <c r="C28" s="422"/>
      <c r="D28" s="422"/>
      <c r="E28" s="422"/>
      <c r="F28" s="422"/>
      <c r="G28" s="422"/>
      <c r="H28" s="422"/>
      <c r="I28" s="56"/>
    </row>
    <row r="29" spans="1:9" ht="16.5" customHeight="1" thickTop="1">
      <c r="A29" s="426" t="s">
        <v>0</v>
      </c>
      <c r="B29" s="427"/>
      <c r="C29" s="380" t="s">
        <v>31</v>
      </c>
      <c r="D29" s="390"/>
      <c r="E29" s="380" t="s">
        <v>32</v>
      </c>
      <c r="F29" s="380" t="s">
        <v>46</v>
      </c>
      <c r="G29" s="380" t="s">
        <v>47</v>
      </c>
      <c r="H29" s="380" t="s">
        <v>48</v>
      </c>
      <c r="I29" s="430" t="s">
        <v>49</v>
      </c>
    </row>
    <row r="30" spans="1:9" ht="16.5" customHeight="1">
      <c r="A30" s="413"/>
      <c r="B30" s="414"/>
      <c r="C30" s="381"/>
      <c r="D30" s="163"/>
      <c r="E30" s="381"/>
      <c r="F30" s="381"/>
      <c r="G30" s="381"/>
      <c r="H30" s="381"/>
      <c r="I30" s="431"/>
    </row>
    <row r="31" spans="1:9" ht="16.5" customHeight="1">
      <c r="A31" s="415" t="s">
        <v>33</v>
      </c>
      <c r="B31" s="371"/>
      <c r="C31" s="36"/>
      <c r="D31" s="37" t="s">
        <v>34</v>
      </c>
      <c r="E31" s="38"/>
      <c r="F31" s="39"/>
      <c r="G31" s="40"/>
      <c r="H31" s="40"/>
      <c r="I31" s="410" t="s">
        <v>35</v>
      </c>
    </row>
    <row r="32" spans="1:9" ht="16.5" customHeight="1">
      <c r="A32" s="415" t="s">
        <v>36</v>
      </c>
      <c r="B32" s="371"/>
      <c r="C32" s="41"/>
      <c r="D32" s="42" t="s">
        <v>37</v>
      </c>
      <c r="E32" s="43"/>
      <c r="F32" s="39"/>
      <c r="G32" s="40"/>
      <c r="H32" s="40"/>
      <c r="I32" s="411"/>
    </row>
    <row r="33" spans="1:9" ht="16.5" customHeight="1" thickBot="1">
      <c r="A33" s="416" t="s">
        <v>38</v>
      </c>
      <c r="B33" s="326"/>
      <c r="C33" s="44"/>
      <c r="D33" s="45" t="s">
        <v>39</v>
      </c>
      <c r="E33" s="46">
        <f>IF(E32="","",E31-E32)</f>
      </c>
      <c r="F33" s="47"/>
      <c r="G33" s="48"/>
      <c r="H33" s="48"/>
      <c r="I33" s="412"/>
    </row>
    <row r="34" spans="1:9" ht="16.5" customHeight="1" thickBot="1">
      <c r="A34" s="417" t="s">
        <v>40</v>
      </c>
      <c r="B34" s="418"/>
      <c r="C34" s="419"/>
      <c r="D34" s="419"/>
      <c r="E34" s="49">
        <f>IF(E31="","",ROUND((E31-E32)*EXP(-LN(2)*12*(C32+C33-2*C31)/6.02),3))</f>
      </c>
      <c r="F34" s="8"/>
      <c r="G34" s="50" t="s">
        <v>41</v>
      </c>
      <c r="H34" s="51">
        <f>IF(H33="","",SUM(F31:H33)/9)</f>
      </c>
      <c r="I34" s="52">
        <f>IF(H33="","",H34/E34)</f>
      </c>
    </row>
    <row r="35" spans="1:9" ht="16.5" customHeight="1">
      <c r="A35" s="432" t="s">
        <v>51</v>
      </c>
      <c r="B35" s="429"/>
      <c r="C35" s="429"/>
      <c r="D35" s="429"/>
      <c r="E35" s="429"/>
      <c r="F35" s="429"/>
      <c r="G35" s="57">
        <f>IF(H33="","",I26)</f>
      </c>
      <c r="H35" s="54" t="s">
        <v>42</v>
      </c>
      <c r="I35" s="55">
        <f>IF(H33="","",I34/G35-1)</f>
      </c>
    </row>
    <row r="36" spans="1:9" ht="16.5" customHeight="1" thickBot="1">
      <c r="A36" s="420" t="s">
        <v>43</v>
      </c>
      <c r="B36" s="421"/>
      <c r="C36" s="422"/>
      <c r="D36" s="422"/>
      <c r="E36" s="422"/>
      <c r="F36" s="422"/>
      <c r="G36" s="422"/>
      <c r="H36" s="422"/>
      <c r="I36" s="56"/>
    </row>
    <row r="37" spans="1:9" ht="16.5" customHeight="1" thickTop="1">
      <c r="A37" s="426" t="s">
        <v>0</v>
      </c>
      <c r="B37" s="427"/>
      <c r="C37" s="380" t="s">
        <v>31</v>
      </c>
      <c r="D37" s="390"/>
      <c r="E37" s="380" t="s">
        <v>32</v>
      </c>
      <c r="F37" s="380" t="s">
        <v>46</v>
      </c>
      <c r="G37" s="380" t="s">
        <v>47</v>
      </c>
      <c r="H37" s="380" t="s">
        <v>48</v>
      </c>
      <c r="I37" s="430" t="s">
        <v>49</v>
      </c>
    </row>
    <row r="38" spans="1:9" ht="16.5" customHeight="1">
      <c r="A38" s="413"/>
      <c r="B38" s="414"/>
      <c r="C38" s="381"/>
      <c r="D38" s="163"/>
      <c r="E38" s="381"/>
      <c r="F38" s="381"/>
      <c r="G38" s="381"/>
      <c r="H38" s="381"/>
      <c r="I38" s="431"/>
    </row>
    <row r="39" spans="1:9" ht="16.5" customHeight="1">
      <c r="A39" s="415" t="s">
        <v>33</v>
      </c>
      <c r="B39" s="371"/>
      <c r="C39" s="36"/>
      <c r="D39" s="37" t="s">
        <v>34</v>
      </c>
      <c r="E39" s="38"/>
      <c r="F39" s="39"/>
      <c r="G39" s="40"/>
      <c r="H39" s="40"/>
      <c r="I39" s="410" t="s">
        <v>35</v>
      </c>
    </row>
    <row r="40" spans="1:9" ht="16.5" customHeight="1">
      <c r="A40" s="415" t="s">
        <v>36</v>
      </c>
      <c r="B40" s="371"/>
      <c r="C40" s="41"/>
      <c r="D40" s="42" t="s">
        <v>37</v>
      </c>
      <c r="E40" s="43"/>
      <c r="F40" s="39"/>
      <c r="G40" s="40"/>
      <c r="H40" s="40"/>
      <c r="I40" s="411"/>
    </row>
    <row r="41" spans="1:9" ht="16.5" customHeight="1" thickBot="1">
      <c r="A41" s="416" t="s">
        <v>38</v>
      </c>
      <c r="B41" s="326"/>
      <c r="C41" s="44"/>
      <c r="D41" s="45" t="s">
        <v>39</v>
      </c>
      <c r="E41" s="46">
        <f>IF(E40="","",E39-E40)</f>
      </c>
      <c r="F41" s="47"/>
      <c r="G41" s="48"/>
      <c r="H41" s="48"/>
      <c r="I41" s="412"/>
    </row>
    <row r="42" spans="1:9" ht="16.5" customHeight="1" thickBot="1">
      <c r="A42" s="417" t="s">
        <v>40</v>
      </c>
      <c r="B42" s="418"/>
      <c r="C42" s="419"/>
      <c r="D42" s="419"/>
      <c r="E42" s="49">
        <f>IF(E39="","",ROUND((E39-E40)*EXP(-LN(2)*12*(C40+C41-2*C39)/6.02),3))</f>
      </c>
      <c r="F42" s="8"/>
      <c r="G42" s="50" t="s">
        <v>41</v>
      </c>
      <c r="H42" s="51">
        <f>IF(H41="","",SUM(F39:H41)/9)</f>
      </c>
      <c r="I42" s="52">
        <f>IF(H41="","",H42/E42)</f>
      </c>
    </row>
    <row r="43" spans="1:9" ht="16.5" customHeight="1">
      <c r="A43" s="432" t="s">
        <v>51</v>
      </c>
      <c r="B43" s="429"/>
      <c r="C43" s="429"/>
      <c r="D43" s="429"/>
      <c r="E43" s="429"/>
      <c r="F43" s="429"/>
      <c r="G43" s="57">
        <f>IF(H41="","",I34)</f>
      </c>
      <c r="H43" s="54" t="s">
        <v>42</v>
      </c>
      <c r="I43" s="55">
        <f>IF(H41="","",I42/G43-1)</f>
      </c>
    </row>
    <row r="44" spans="1:9" ht="16.5" customHeight="1" thickBot="1">
      <c r="A44" s="420" t="s">
        <v>43</v>
      </c>
      <c r="B44" s="421"/>
      <c r="C44" s="422"/>
      <c r="D44" s="422"/>
      <c r="E44" s="422"/>
      <c r="F44" s="422"/>
      <c r="G44" s="422"/>
      <c r="H44" s="422"/>
      <c r="I44" s="56"/>
    </row>
    <row r="45" spans="1:9" ht="16.5" customHeight="1" thickTop="1">
      <c r="A45" s="426" t="s">
        <v>0</v>
      </c>
      <c r="B45" s="427"/>
      <c r="C45" s="380" t="s">
        <v>31</v>
      </c>
      <c r="D45" s="390"/>
      <c r="E45" s="380" t="s">
        <v>32</v>
      </c>
      <c r="F45" s="380" t="s">
        <v>46</v>
      </c>
      <c r="G45" s="380" t="s">
        <v>47</v>
      </c>
      <c r="H45" s="380" t="s">
        <v>48</v>
      </c>
      <c r="I45" s="430" t="s">
        <v>49</v>
      </c>
    </row>
    <row r="46" spans="1:9" ht="16.5" customHeight="1">
      <c r="A46" s="413"/>
      <c r="B46" s="414"/>
      <c r="C46" s="381"/>
      <c r="D46" s="163"/>
      <c r="E46" s="381"/>
      <c r="F46" s="381"/>
      <c r="G46" s="381"/>
      <c r="H46" s="381"/>
      <c r="I46" s="431"/>
    </row>
    <row r="47" spans="1:9" ht="16.5" customHeight="1">
      <c r="A47" s="415" t="s">
        <v>33</v>
      </c>
      <c r="B47" s="371"/>
      <c r="C47" s="36"/>
      <c r="D47" s="37" t="s">
        <v>34</v>
      </c>
      <c r="E47" s="38"/>
      <c r="F47" s="39"/>
      <c r="G47" s="40"/>
      <c r="H47" s="40"/>
      <c r="I47" s="410" t="s">
        <v>35</v>
      </c>
    </row>
    <row r="48" spans="1:9" ht="16.5" customHeight="1">
      <c r="A48" s="415" t="s">
        <v>36</v>
      </c>
      <c r="B48" s="371"/>
      <c r="C48" s="41"/>
      <c r="D48" s="42" t="s">
        <v>37</v>
      </c>
      <c r="E48" s="43"/>
      <c r="F48" s="39"/>
      <c r="G48" s="40"/>
      <c r="H48" s="40"/>
      <c r="I48" s="411"/>
    </row>
    <row r="49" spans="1:9" ht="16.5" customHeight="1" thickBot="1">
      <c r="A49" s="416" t="s">
        <v>38</v>
      </c>
      <c r="B49" s="326"/>
      <c r="C49" s="44"/>
      <c r="D49" s="45" t="s">
        <v>39</v>
      </c>
      <c r="E49" s="46">
        <f>IF(E48="","",E47-E48)</f>
      </c>
      <c r="F49" s="47"/>
      <c r="G49" s="48"/>
      <c r="H49" s="48"/>
      <c r="I49" s="412"/>
    </row>
    <row r="50" spans="1:9" ht="16.5" customHeight="1" thickBot="1">
      <c r="A50" s="417" t="s">
        <v>40</v>
      </c>
      <c r="B50" s="418"/>
      <c r="C50" s="419"/>
      <c r="D50" s="419"/>
      <c r="E50" s="49">
        <f>IF(E47="","",ROUND((E47-E48)*EXP(-LN(2)*12*(C48+C49-2*C47)/6.02),3))</f>
      </c>
      <c r="F50" s="8"/>
      <c r="G50" s="50" t="s">
        <v>41</v>
      </c>
      <c r="H50" s="51">
        <f>IF(H49="","",SUM(F47:H49)/9)</f>
      </c>
      <c r="I50" s="52">
        <f>IF(H49="","",H50/E50)</f>
      </c>
    </row>
    <row r="51" spans="1:9" ht="16.5" customHeight="1">
      <c r="A51" s="432" t="s">
        <v>51</v>
      </c>
      <c r="B51" s="429"/>
      <c r="C51" s="429"/>
      <c r="D51" s="429"/>
      <c r="E51" s="429"/>
      <c r="F51" s="429"/>
      <c r="G51" s="57">
        <f>IF(H49="","",I42)</f>
      </c>
      <c r="H51" s="54" t="s">
        <v>42</v>
      </c>
      <c r="I51" s="55">
        <f>IF(H49="","",I50/G51-1)</f>
      </c>
    </row>
    <row r="52" spans="1:9" ht="16.5" customHeight="1" thickBot="1">
      <c r="A52" s="420" t="s">
        <v>43</v>
      </c>
      <c r="B52" s="421"/>
      <c r="C52" s="422"/>
      <c r="D52" s="422"/>
      <c r="E52" s="422"/>
      <c r="F52" s="422"/>
      <c r="G52" s="422"/>
      <c r="H52" s="422"/>
      <c r="I52" s="56"/>
    </row>
    <row r="53" spans="1:9" ht="16.5" customHeight="1" thickTop="1">
      <c r="A53" s="426" t="s">
        <v>0</v>
      </c>
      <c r="B53" s="427"/>
      <c r="C53" s="380" t="s">
        <v>31</v>
      </c>
      <c r="D53" s="390"/>
      <c r="E53" s="380" t="s">
        <v>32</v>
      </c>
      <c r="F53" s="380" t="s">
        <v>46</v>
      </c>
      <c r="G53" s="380" t="s">
        <v>47</v>
      </c>
      <c r="H53" s="380" t="s">
        <v>48</v>
      </c>
      <c r="I53" s="430" t="s">
        <v>49</v>
      </c>
    </row>
    <row r="54" spans="1:9" ht="16.5" customHeight="1">
      <c r="A54" s="413"/>
      <c r="B54" s="414"/>
      <c r="C54" s="381"/>
      <c r="D54" s="163"/>
      <c r="E54" s="381"/>
      <c r="F54" s="381"/>
      <c r="G54" s="381"/>
      <c r="H54" s="381"/>
      <c r="I54" s="431"/>
    </row>
    <row r="55" spans="1:9" ht="16.5" customHeight="1">
      <c r="A55" s="415" t="s">
        <v>33</v>
      </c>
      <c r="B55" s="371"/>
      <c r="C55" s="36"/>
      <c r="D55" s="37" t="s">
        <v>34</v>
      </c>
      <c r="E55" s="38"/>
      <c r="F55" s="39"/>
      <c r="G55" s="40"/>
      <c r="H55" s="40"/>
      <c r="I55" s="410" t="s">
        <v>35</v>
      </c>
    </row>
    <row r="56" spans="1:9" ht="16.5" customHeight="1">
      <c r="A56" s="415" t="s">
        <v>36</v>
      </c>
      <c r="B56" s="371"/>
      <c r="C56" s="41"/>
      <c r="D56" s="42" t="s">
        <v>37</v>
      </c>
      <c r="E56" s="43"/>
      <c r="F56" s="39"/>
      <c r="G56" s="40"/>
      <c r="H56" s="40"/>
      <c r="I56" s="411"/>
    </row>
    <row r="57" spans="1:9" ht="16.5" customHeight="1" thickBot="1">
      <c r="A57" s="416" t="s">
        <v>38</v>
      </c>
      <c r="B57" s="326"/>
      <c r="C57" s="44"/>
      <c r="D57" s="45" t="s">
        <v>39</v>
      </c>
      <c r="E57" s="46">
        <f>IF(E56="","",E55-E56)</f>
      </c>
      <c r="F57" s="47"/>
      <c r="G57" s="48"/>
      <c r="H57" s="48"/>
      <c r="I57" s="412"/>
    </row>
    <row r="58" spans="1:9" ht="16.5" customHeight="1" thickBot="1">
      <c r="A58" s="417" t="s">
        <v>40</v>
      </c>
      <c r="B58" s="418"/>
      <c r="C58" s="419"/>
      <c r="D58" s="419"/>
      <c r="E58" s="49">
        <f>IF(E55="","",ROUND((E55-E56)*EXP(-LN(2)*12*(C56+C57-2*C55)/6.02),3))</f>
      </c>
      <c r="F58" s="8"/>
      <c r="G58" s="50" t="s">
        <v>41</v>
      </c>
      <c r="H58" s="51">
        <f>IF(H57="","",SUM(F55:H57)/9)</f>
      </c>
      <c r="I58" s="52">
        <f>IF(H57="","",H58/E58)</f>
      </c>
    </row>
    <row r="59" spans="1:9" ht="16.5" customHeight="1">
      <c r="A59" s="432" t="s">
        <v>51</v>
      </c>
      <c r="B59" s="429"/>
      <c r="C59" s="429"/>
      <c r="D59" s="429"/>
      <c r="E59" s="429"/>
      <c r="F59" s="429"/>
      <c r="G59" s="57">
        <f>IF(H57="","",I50)</f>
      </c>
      <c r="H59" s="54" t="s">
        <v>42</v>
      </c>
      <c r="I59" s="55">
        <f>IF(H57="","",I58/G59-1)</f>
      </c>
    </row>
    <row r="60" spans="1:9" ht="16.5" customHeight="1" thickBot="1">
      <c r="A60" s="420" t="s">
        <v>43</v>
      </c>
      <c r="B60" s="421"/>
      <c r="C60" s="422"/>
      <c r="D60" s="422"/>
      <c r="E60" s="422"/>
      <c r="F60" s="422"/>
      <c r="G60" s="422"/>
      <c r="H60" s="422"/>
      <c r="I60" s="56"/>
    </row>
    <row r="61" spans="1:9" ht="16.5" customHeight="1" thickTop="1">
      <c r="A61" s="426" t="s">
        <v>0</v>
      </c>
      <c r="B61" s="427"/>
      <c r="C61" s="380" t="s">
        <v>31</v>
      </c>
      <c r="D61" s="390"/>
      <c r="E61" s="380" t="s">
        <v>32</v>
      </c>
      <c r="F61" s="380" t="s">
        <v>46</v>
      </c>
      <c r="G61" s="380" t="s">
        <v>47</v>
      </c>
      <c r="H61" s="380" t="s">
        <v>48</v>
      </c>
      <c r="I61" s="430" t="s">
        <v>49</v>
      </c>
    </row>
    <row r="62" spans="1:9" ht="16.5" customHeight="1">
      <c r="A62" s="413"/>
      <c r="B62" s="414"/>
      <c r="C62" s="381"/>
      <c r="D62" s="163"/>
      <c r="E62" s="381"/>
      <c r="F62" s="381"/>
      <c r="G62" s="381"/>
      <c r="H62" s="381"/>
      <c r="I62" s="431"/>
    </row>
    <row r="63" spans="1:9" ht="16.5" customHeight="1">
      <c r="A63" s="415" t="s">
        <v>33</v>
      </c>
      <c r="B63" s="371"/>
      <c r="C63" s="36"/>
      <c r="D63" s="37" t="s">
        <v>34</v>
      </c>
      <c r="E63" s="38"/>
      <c r="F63" s="39"/>
      <c r="G63" s="40"/>
      <c r="H63" s="40"/>
      <c r="I63" s="410" t="s">
        <v>35</v>
      </c>
    </row>
    <row r="64" spans="1:9" ht="16.5" customHeight="1">
      <c r="A64" s="415" t="s">
        <v>36</v>
      </c>
      <c r="B64" s="371"/>
      <c r="C64" s="41"/>
      <c r="D64" s="42" t="s">
        <v>37</v>
      </c>
      <c r="E64" s="43"/>
      <c r="F64" s="39"/>
      <c r="G64" s="40"/>
      <c r="H64" s="40"/>
      <c r="I64" s="411"/>
    </row>
    <row r="65" spans="1:9" ht="16.5" customHeight="1" thickBot="1">
      <c r="A65" s="416" t="s">
        <v>38</v>
      </c>
      <c r="B65" s="326"/>
      <c r="C65" s="44"/>
      <c r="D65" s="45" t="s">
        <v>39</v>
      </c>
      <c r="E65" s="46">
        <f>IF(E64="","",E63-E64)</f>
      </c>
      <c r="F65" s="47"/>
      <c r="G65" s="48"/>
      <c r="H65" s="48"/>
      <c r="I65" s="412"/>
    </row>
    <row r="66" spans="1:9" ht="16.5" customHeight="1" thickBot="1">
      <c r="A66" s="417" t="s">
        <v>40</v>
      </c>
      <c r="B66" s="418"/>
      <c r="C66" s="419"/>
      <c r="D66" s="419"/>
      <c r="E66" s="49">
        <f>IF(E63="","",ROUND((E63-E64)*EXP(-LN(2)*12*(C64+C65-2*C63)/6.02),3))</f>
      </c>
      <c r="F66" s="8"/>
      <c r="G66" s="50" t="s">
        <v>41</v>
      </c>
      <c r="H66" s="51">
        <f>IF(H65="","",SUM(F63:H65)/9)</f>
      </c>
      <c r="I66" s="52">
        <f>IF(H65="","",H66/E66)</f>
      </c>
    </row>
    <row r="67" spans="1:9" ht="16.5" customHeight="1">
      <c r="A67" s="432" t="s">
        <v>51</v>
      </c>
      <c r="B67" s="429"/>
      <c r="C67" s="429"/>
      <c r="D67" s="429"/>
      <c r="E67" s="429"/>
      <c r="F67" s="429"/>
      <c r="G67" s="57">
        <f>IF(H65="","",I58)</f>
      </c>
      <c r="H67" s="54" t="s">
        <v>42</v>
      </c>
      <c r="I67" s="55">
        <f>IF(H65="","",I66/G67-1)</f>
      </c>
    </row>
    <row r="68" spans="1:9" ht="16.5" customHeight="1" thickBot="1">
      <c r="A68" s="420" t="s">
        <v>43</v>
      </c>
      <c r="B68" s="421"/>
      <c r="C68" s="422"/>
      <c r="D68" s="422"/>
      <c r="E68" s="422"/>
      <c r="F68" s="422"/>
      <c r="G68" s="422"/>
      <c r="H68" s="422"/>
      <c r="I68" s="56"/>
    </row>
    <row r="69" spans="1:9" ht="16.5" customHeight="1" thickTop="1">
      <c r="A69" s="426" t="s">
        <v>0</v>
      </c>
      <c r="B69" s="427"/>
      <c r="C69" s="380" t="s">
        <v>31</v>
      </c>
      <c r="D69" s="390"/>
      <c r="E69" s="380" t="s">
        <v>32</v>
      </c>
      <c r="F69" s="380" t="s">
        <v>46</v>
      </c>
      <c r="G69" s="380" t="s">
        <v>47</v>
      </c>
      <c r="H69" s="380" t="s">
        <v>48</v>
      </c>
      <c r="I69" s="430" t="s">
        <v>49</v>
      </c>
    </row>
    <row r="70" spans="1:9" ht="16.5" customHeight="1">
      <c r="A70" s="413"/>
      <c r="B70" s="414"/>
      <c r="C70" s="381"/>
      <c r="D70" s="163"/>
      <c r="E70" s="381"/>
      <c r="F70" s="381"/>
      <c r="G70" s="381"/>
      <c r="H70" s="381"/>
      <c r="I70" s="431"/>
    </row>
    <row r="71" spans="1:9" ht="16.5" customHeight="1">
      <c r="A71" s="415" t="s">
        <v>33</v>
      </c>
      <c r="B71" s="371"/>
      <c r="C71" s="36"/>
      <c r="D71" s="37" t="s">
        <v>34</v>
      </c>
      <c r="E71" s="38"/>
      <c r="F71" s="39"/>
      <c r="G71" s="40"/>
      <c r="H71" s="40"/>
      <c r="I71" s="410" t="s">
        <v>35</v>
      </c>
    </row>
    <row r="72" spans="1:9" ht="16.5" customHeight="1">
      <c r="A72" s="415" t="s">
        <v>36</v>
      </c>
      <c r="B72" s="371"/>
      <c r="C72" s="41"/>
      <c r="D72" s="42" t="s">
        <v>37</v>
      </c>
      <c r="E72" s="43"/>
      <c r="F72" s="39"/>
      <c r="G72" s="40"/>
      <c r="H72" s="40"/>
      <c r="I72" s="411"/>
    </row>
    <row r="73" spans="1:9" ht="16.5" customHeight="1" thickBot="1">
      <c r="A73" s="416" t="s">
        <v>38</v>
      </c>
      <c r="B73" s="326"/>
      <c r="C73" s="44"/>
      <c r="D73" s="45" t="s">
        <v>39</v>
      </c>
      <c r="E73" s="46">
        <f>IF(E72="","",E71-E72)</f>
      </c>
      <c r="F73" s="47"/>
      <c r="G73" s="48"/>
      <c r="H73" s="48"/>
      <c r="I73" s="412"/>
    </row>
    <row r="74" spans="1:9" ht="16.5" customHeight="1" thickBot="1">
      <c r="A74" s="417" t="s">
        <v>40</v>
      </c>
      <c r="B74" s="418"/>
      <c r="C74" s="419"/>
      <c r="D74" s="419"/>
      <c r="E74" s="49">
        <f>IF(E71="","",ROUND((E71-E72)*EXP(-LN(2)*12*(C72+C73-2*C71)/6.02),3))</f>
      </c>
      <c r="F74" s="8"/>
      <c r="G74" s="50" t="s">
        <v>41</v>
      </c>
      <c r="H74" s="51">
        <f>IF(H73="","",SUM(F71:H73)/9)</f>
      </c>
      <c r="I74" s="52">
        <f>IF(H73="","",H74/E74)</f>
      </c>
    </row>
    <row r="75" spans="1:9" ht="16.5" customHeight="1">
      <c r="A75" s="432" t="s">
        <v>51</v>
      </c>
      <c r="B75" s="429"/>
      <c r="C75" s="429"/>
      <c r="D75" s="429"/>
      <c r="E75" s="429"/>
      <c r="F75" s="429"/>
      <c r="G75" s="57">
        <f>IF(H73="","",I66)</f>
      </c>
      <c r="H75" s="54" t="s">
        <v>42</v>
      </c>
      <c r="I75" s="55">
        <f>IF(H73="","",I74/G75-1)</f>
      </c>
    </row>
    <row r="76" spans="1:9" ht="16.5" customHeight="1" thickBot="1">
      <c r="A76" s="420" t="s">
        <v>43</v>
      </c>
      <c r="B76" s="421"/>
      <c r="C76" s="422"/>
      <c r="D76" s="422"/>
      <c r="E76" s="422"/>
      <c r="F76" s="422"/>
      <c r="G76" s="422"/>
      <c r="H76" s="422"/>
      <c r="I76" s="56"/>
    </row>
    <row r="77" spans="1:9" ht="16.5" customHeight="1" thickTop="1">
      <c r="A77" s="426" t="s">
        <v>0</v>
      </c>
      <c r="B77" s="427"/>
      <c r="C77" s="380" t="s">
        <v>31</v>
      </c>
      <c r="D77" s="390"/>
      <c r="E77" s="380" t="s">
        <v>32</v>
      </c>
      <c r="F77" s="380" t="s">
        <v>46</v>
      </c>
      <c r="G77" s="380" t="s">
        <v>47</v>
      </c>
      <c r="H77" s="380" t="s">
        <v>48</v>
      </c>
      <c r="I77" s="430" t="s">
        <v>49</v>
      </c>
    </row>
    <row r="78" spans="1:9" ht="16.5" customHeight="1">
      <c r="A78" s="413"/>
      <c r="B78" s="414"/>
      <c r="C78" s="381"/>
      <c r="D78" s="163"/>
      <c r="E78" s="381"/>
      <c r="F78" s="381"/>
      <c r="G78" s="381"/>
      <c r="H78" s="381"/>
      <c r="I78" s="431"/>
    </row>
    <row r="79" spans="1:9" ht="16.5" customHeight="1">
      <c r="A79" s="415" t="s">
        <v>33</v>
      </c>
      <c r="B79" s="371"/>
      <c r="C79" s="36"/>
      <c r="D79" s="37" t="s">
        <v>34</v>
      </c>
      <c r="E79" s="38"/>
      <c r="F79" s="39"/>
      <c r="G79" s="40"/>
      <c r="H79" s="40"/>
      <c r="I79" s="410" t="s">
        <v>35</v>
      </c>
    </row>
    <row r="80" spans="1:9" ht="16.5" customHeight="1">
      <c r="A80" s="415" t="s">
        <v>36</v>
      </c>
      <c r="B80" s="371"/>
      <c r="C80" s="41"/>
      <c r="D80" s="42" t="s">
        <v>37</v>
      </c>
      <c r="E80" s="43"/>
      <c r="F80" s="39"/>
      <c r="G80" s="40"/>
      <c r="H80" s="40"/>
      <c r="I80" s="411"/>
    </row>
    <row r="81" spans="1:9" ht="16.5" customHeight="1" thickBot="1">
      <c r="A81" s="416" t="s">
        <v>38</v>
      </c>
      <c r="B81" s="326"/>
      <c r="C81" s="44"/>
      <c r="D81" s="45" t="s">
        <v>39</v>
      </c>
      <c r="E81" s="46">
        <f>IF(E80="","",E79-E80)</f>
      </c>
      <c r="F81" s="47"/>
      <c r="G81" s="48"/>
      <c r="H81" s="48"/>
      <c r="I81" s="412"/>
    </row>
    <row r="82" spans="1:9" ht="16.5" customHeight="1" thickBot="1">
      <c r="A82" s="417" t="s">
        <v>40</v>
      </c>
      <c r="B82" s="418"/>
      <c r="C82" s="419"/>
      <c r="D82" s="419"/>
      <c r="E82" s="49">
        <f>IF(E79="","",ROUND((E79-E80)*EXP(-LN(2)*12*(C80+C81-2*C79)/6.02),3))</f>
      </c>
      <c r="F82" s="8"/>
      <c r="G82" s="50" t="s">
        <v>41</v>
      </c>
      <c r="H82" s="51">
        <f>IF(H81="","",SUM(F79:H81)/9)</f>
      </c>
      <c r="I82" s="52">
        <f>IF(H81="","",H82/E82)</f>
      </c>
    </row>
    <row r="83" spans="1:9" ht="16.5" customHeight="1">
      <c r="A83" s="432" t="s">
        <v>51</v>
      </c>
      <c r="B83" s="429"/>
      <c r="C83" s="429"/>
      <c r="D83" s="429"/>
      <c r="E83" s="429"/>
      <c r="F83" s="429"/>
      <c r="G83" s="57">
        <f>IF(H81="","",I74)</f>
      </c>
      <c r="H83" s="54" t="s">
        <v>42</v>
      </c>
      <c r="I83" s="55">
        <f>IF(H81="","",I82/G83-1)</f>
      </c>
    </row>
    <row r="84" spans="1:9" ht="16.5" customHeight="1" thickBot="1">
      <c r="A84" s="420" t="s">
        <v>43</v>
      </c>
      <c r="B84" s="421"/>
      <c r="C84" s="422"/>
      <c r="D84" s="422"/>
      <c r="E84" s="422"/>
      <c r="F84" s="422"/>
      <c r="G84" s="422"/>
      <c r="H84" s="422"/>
      <c r="I84" s="56"/>
    </row>
    <row r="85" spans="1:9" ht="16.5" customHeight="1" thickTop="1">
      <c r="A85" s="426" t="s">
        <v>0</v>
      </c>
      <c r="B85" s="427"/>
      <c r="C85" s="380" t="s">
        <v>31</v>
      </c>
      <c r="D85" s="390"/>
      <c r="E85" s="380" t="s">
        <v>32</v>
      </c>
      <c r="F85" s="380" t="s">
        <v>46</v>
      </c>
      <c r="G85" s="380" t="s">
        <v>47</v>
      </c>
      <c r="H85" s="380" t="s">
        <v>48</v>
      </c>
      <c r="I85" s="430" t="s">
        <v>49</v>
      </c>
    </row>
    <row r="86" spans="1:9" ht="16.5" customHeight="1">
      <c r="A86" s="413"/>
      <c r="B86" s="414"/>
      <c r="C86" s="381"/>
      <c r="D86" s="163"/>
      <c r="E86" s="381"/>
      <c r="F86" s="381"/>
      <c r="G86" s="381"/>
      <c r="H86" s="381"/>
      <c r="I86" s="431"/>
    </row>
    <row r="87" spans="1:9" ht="16.5" customHeight="1">
      <c r="A87" s="415" t="s">
        <v>33</v>
      </c>
      <c r="B87" s="371"/>
      <c r="C87" s="36"/>
      <c r="D87" s="37" t="s">
        <v>34</v>
      </c>
      <c r="E87" s="38"/>
      <c r="F87" s="39"/>
      <c r="G87" s="40"/>
      <c r="H87" s="40"/>
      <c r="I87" s="410" t="s">
        <v>35</v>
      </c>
    </row>
    <row r="88" spans="1:9" ht="16.5" customHeight="1">
      <c r="A88" s="415" t="s">
        <v>36</v>
      </c>
      <c r="B88" s="371"/>
      <c r="C88" s="41"/>
      <c r="D88" s="42" t="s">
        <v>37</v>
      </c>
      <c r="E88" s="43"/>
      <c r="F88" s="39"/>
      <c r="G88" s="40"/>
      <c r="H88" s="40"/>
      <c r="I88" s="411"/>
    </row>
    <row r="89" spans="1:9" ht="16.5" customHeight="1" thickBot="1">
      <c r="A89" s="416" t="s">
        <v>38</v>
      </c>
      <c r="B89" s="326"/>
      <c r="C89" s="44"/>
      <c r="D89" s="45" t="s">
        <v>39</v>
      </c>
      <c r="E89" s="46">
        <f>IF(E88="","",E87-E88)</f>
      </c>
      <c r="F89" s="47"/>
      <c r="G89" s="48"/>
      <c r="H89" s="48"/>
      <c r="I89" s="412"/>
    </row>
    <row r="90" spans="1:9" ht="16.5" customHeight="1" thickBot="1">
      <c r="A90" s="417" t="s">
        <v>40</v>
      </c>
      <c r="B90" s="418"/>
      <c r="C90" s="419"/>
      <c r="D90" s="419"/>
      <c r="E90" s="49">
        <f>IF(E87="","",ROUND((E87-E88)*EXP(-LN(2)*12*(C88+C89-2*C87)/6.02),3))</f>
      </c>
      <c r="F90" s="8"/>
      <c r="G90" s="50" t="s">
        <v>41</v>
      </c>
      <c r="H90" s="51">
        <f>IF(H89="","",SUM(F87:H89)/9)</f>
      </c>
      <c r="I90" s="52">
        <f>IF(H89="","",H90/E90)</f>
      </c>
    </row>
    <row r="91" spans="1:9" ht="16.5" customHeight="1">
      <c r="A91" s="432" t="s">
        <v>51</v>
      </c>
      <c r="B91" s="429"/>
      <c r="C91" s="429"/>
      <c r="D91" s="429"/>
      <c r="E91" s="429"/>
      <c r="F91" s="429"/>
      <c r="G91" s="57">
        <f>IF(H89="","",I82)</f>
      </c>
      <c r="H91" s="54" t="s">
        <v>42</v>
      </c>
      <c r="I91" s="55">
        <f>IF(H89="","",I90/G91-1)</f>
      </c>
    </row>
    <row r="92" spans="1:9" ht="16.5" customHeight="1" thickBot="1">
      <c r="A92" s="420" t="s">
        <v>43</v>
      </c>
      <c r="B92" s="421"/>
      <c r="C92" s="422"/>
      <c r="D92" s="422"/>
      <c r="E92" s="422"/>
      <c r="F92" s="422"/>
      <c r="G92" s="422"/>
      <c r="H92" s="422"/>
      <c r="I92" s="56"/>
    </row>
    <row r="93" spans="1:9" ht="16.5" customHeight="1" thickTop="1">
      <c r="A93" s="426" t="s">
        <v>0</v>
      </c>
      <c r="B93" s="427"/>
      <c r="C93" s="380" t="s">
        <v>31</v>
      </c>
      <c r="D93" s="390"/>
      <c r="E93" s="380" t="s">
        <v>32</v>
      </c>
      <c r="F93" s="380" t="s">
        <v>46</v>
      </c>
      <c r="G93" s="380" t="s">
        <v>47</v>
      </c>
      <c r="H93" s="380" t="s">
        <v>48</v>
      </c>
      <c r="I93" s="430" t="s">
        <v>49</v>
      </c>
    </row>
    <row r="94" spans="1:9" ht="16.5" customHeight="1">
      <c r="A94" s="413"/>
      <c r="B94" s="414"/>
      <c r="C94" s="381"/>
      <c r="D94" s="163"/>
      <c r="E94" s="381"/>
      <c r="F94" s="381"/>
      <c r="G94" s="381"/>
      <c r="H94" s="381"/>
      <c r="I94" s="431"/>
    </row>
    <row r="95" spans="1:9" ht="16.5" customHeight="1">
      <c r="A95" s="415" t="s">
        <v>33</v>
      </c>
      <c r="B95" s="371"/>
      <c r="C95" s="36"/>
      <c r="D95" s="37" t="s">
        <v>34</v>
      </c>
      <c r="E95" s="38"/>
      <c r="F95" s="39"/>
      <c r="G95" s="40"/>
      <c r="H95" s="40"/>
      <c r="I95" s="410" t="s">
        <v>35</v>
      </c>
    </row>
    <row r="96" spans="1:9" ht="16.5" customHeight="1">
      <c r="A96" s="415" t="s">
        <v>36</v>
      </c>
      <c r="B96" s="371"/>
      <c r="C96" s="41"/>
      <c r="D96" s="42" t="s">
        <v>37</v>
      </c>
      <c r="E96" s="43"/>
      <c r="F96" s="39"/>
      <c r="G96" s="40"/>
      <c r="H96" s="40"/>
      <c r="I96" s="411"/>
    </row>
    <row r="97" spans="1:9" ht="16.5" customHeight="1" thickBot="1">
      <c r="A97" s="416" t="s">
        <v>38</v>
      </c>
      <c r="B97" s="326"/>
      <c r="C97" s="44"/>
      <c r="D97" s="45" t="s">
        <v>39</v>
      </c>
      <c r="E97" s="46">
        <f>IF(E96="","",E95-E96)</f>
      </c>
      <c r="F97" s="47"/>
      <c r="G97" s="48"/>
      <c r="H97" s="48"/>
      <c r="I97" s="412"/>
    </row>
    <row r="98" spans="1:9" ht="16.5" customHeight="1" thickBot="1">
      <c r="A98" s="417" t="s">
        <v>40</v>
      </c>
      <c r="B98" s="418"/>
      <c r="C98" s="419"/>
      <c r="D98" s="419"/>
      <c r="E98" s="49">
        <f>IF(E95="","",ROUND((E95-E96)*EXP(-LN(2)*12*(C96+C97-2*C95)/6.02),3))</f>
      </c>
      <c r="F98" s="8"/>
      <c r="G98" s="50" t="s">
        <v>41</v>
      </c>
      <c r="H98" s="51">
        <f>IF(H97="","",SUM(F95:H97)/9)</f>
      </c>
      <c r="I98" s="52">
        <f>IF(H97="","",H98/E98)</f>
      </c>
    </row>
    <row r="99" spans="1:9" ht="16.5" customHeight="1">
      <c r="A99" s="432" t="s">
        <v>51</v>
      </c>
      <c r="B99" s="429"/>
      <c r="C99" s="429"/>
      <c r="D99" s="429"/>
      <c r="E99" s="429"/>
      <c r="F99" s="429"/>
      <c r="G99" s="57">
        <f>IF(H97="","",I90)</f>
      </c>
      <c r="H99" s="54" t="s">
        <v>42</v>
      </c>
      <c r="I99" s="55">
        <f>IF(H97="","",I98/G99-1)</f>
      </c>
    </row>
    <row r="100" spans="1:9" ht="16.5" customHeight="1" thickBot="1">
      <c r="A100" s="420" t="s">
        <v>43</v>
      </c>
      <c r="B100" s="421"/>
      <c r="C100" s="422"/>
      <c r="D100" s="422"/>
      <c r="E100" s="422"/>
      <c r="F100" s="422"/>
      <c r="G100" s="422"/>
      <c r="H100" s="422"/>
      <c r="I100" s="56"/>
    </row>
    <row r="101" spans="1:9" ht="16.5" customHeight="1" thickTop="1">
      <c r="A101" s="426" t="s">
        <v>0</v>
      </c>
      <c r="B101" s="427"/>
      <c r="C101" s="380" t="s">
        <v>31</v>
      </c>
      <c r="D101" s="390"/>
      <c r="E101" s="380" t="s">
        <v>32</v>
      </c>
      <c r="F101" s="380" t="s">
        <v>46</v>
      </c>
      <c r="G101" s="380" t="s">
        <v>47</v>
      </c>
      <c r="H101" s="380" t="s">
        <v>48</v>
      </c>
      <c r="I101" s="430" t="s">
        <v>49</v>
      </c>
    </row>
    <row r="102" spans="1:9" ht="16.5" customHeight="1">
      <c r="A102" s="413"/>
      <c r="B102" s="414"/>
      <c r="C102" s="381"/>
      <c r="D102" s="163"/>
      <c r="E102" s="381"/>
      <c r="F102" s="381"/>
      <c r="G102" s="381"/>
      <c r="H102" s="381"/>
      <c r="I102" s="431"/>
    </row>
    <row r="103" spans="1:9" ht="16.5" customHeight="1">
      <c r="A103" s="415" t="s">
        <v>33</v>
      </c>
      <c r="B103" s="371"/>
      <c r="C103" s="36"/>
      <c r="D103" s="37" t="s">
        <v>34</v>
      </c>
      <c r="E103" s="38"/>
      <c r="F103" s="39"/>
      <c r="G103" s="40"/>
      <c r="H103" s="40"/>
      <c r="I103" s="410" t="s">
        <v>35</v>
      </c>
    </row>
    <row r="104" spans="1:9" ht="16.5" customHeight="1">
      <c r="A104" s="415" t="s">
        <v>36</v>
      </c>
      <c r="B104" s="371"/>
      <c r="C104" s="41"/>
      <c r="D104" s="42" t="s">
        <v>37</v>
      </c>
      <c r="E104" s="43"/>
      <c r="F104" s="39"/>
      <c r="G104" s="40"/>
      <c r="H104" s="40"/>
      <c r="I104" s="411"/>
    </row>
    <row r="105" spans="1:9" ht="16.5" customHeight="1" thickBot="1">
      <c r="A105" s="416" t="s">
        <v>38</v>
      </c>
      <c r="B105" s="326"/>
      <c r="C105" s="44"/>
      <c r="D105" s="45" t="s">
        <v>39</v>
      </c>
      <c r="E105" s="46">
        <f>IF(E104="","",E103-E104)</f>
      </c>
      <c r="F105" s="47"/>
      <c r="G105" s="48"/>
      <c r="H105" s="48"/>
      <c r="I105" s="412"/>
    </row>
    <row r="106" spans="1:9" ht="16.5" customHeight="1" thickBot="1">
      <c r="A106" s="417" t="s">
        <v>40</v>
      </c>
      <c r="B106" s="418"/>
      <c r="C106" s="419"/>
      <c r="D106" s="419"/>
      <c r="E106" s="49">
        <f>IF(E103="","",ROUND((E103-E104)*EXP(-LN(2)*12*(C104+C105-2*C103)/6.02),3))</f>
      </c>
      <c r="F106" s="8"/>
      <c r="G106" s="50" t="s">
        <v>41</v>
      </c>
      <c r="H106" s="51">
        <f>IF(H105="","",SUM(F103:H105)/9)</f>
      </c>
      <c r="I106" s="52">
        <f>IF(H105="","",H106/E106)</f>
      </c>
    </row>
    <row r="107" spans="1:9" ht="16.5" customHeight="1">
      <c r="A107" s="432" t="s">
        <v>51</v>
      </c>
      <c r="B107" s="429"/>
      <c r="C107" s="429"/>
      <c r="D107" s="429"/>
      <c r="E107" s="429"/>
      <c r="F107" s="429"/>
      <c r="G107" s="57">
        <f>IF(H105="","",I98)</f>
      </c>
      <c r="H107" s="54" t="s">
        <v>42</v>
      </c>
      <c r="I107" s="55">
        <f>IF(H105="","",I106/G107-1)</f>
      </c>
    </row>
    <row r="108" spans="1:9" ht="16.5" customHeight="1" thickBot="1">
      <c r="A108" s="433" t="s">
        <v>43</v>
      </c>
      <c r="B108" s="434"/>
      <c r="C108" s="286"/>
      <c r="D108" s="286"/>
      <c r="E108" s="286"/>
      <c r="F108" s="286"/>
      <c r="G108" s="286"/>
      <c r="H108" s="286"/>
      <c r="I108" s="58"/>
    </row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</sheetData>
  <sheetProtection sheet="1" objects="1" scenarios="1"/>
  <mergeCells count="210">
    <mergeCell ref="A6:I6"/>
    <mergeCell ref="A7:I7"/>
    <mergeCell ref="A107:F107"/>
    <mergeCell ref="A106:D106"/>
    <mergeCell ref="F101:F102"/>
    <mergeCell ref="F93:F94"/>
    <mergeCell ref="A99:F99"/>
    <mergeCell ref="A100:H100"/>
    <mergeCell ref="G93:G94"/>
    <mergeCell ref="H93:H94"/>
    <mergeCell ref="A83:F83"/>
    <mergeCell ref="A91:F91"/>
    <mergeCell ref="A90:D90"/>
    <mergeCell ref="A92:H92"/>
    <mergeCell ref="A87:B87"/>
    <mergeCell ref="A74:D74"/>
    <mergeCell ref="I21:I22"/>
    <mergeCell ref="E37:E38"/>
    <mergeCell ref="A28:H28"/>
    <mergeCell ref="I31:I33"/>
    <mergeCell ref="I29:I30"/>
    <mergeCell ref="G37:G38"/>
    <mergeCell ref="I37:I38"/>
    <mergeCell ref="A36:H36"/>
    <mergeCell ref="A34:D34"/>
    <mergeCell ref="A75:F75"/>
    <mergeCell ref="A77:B77"/>
    <mergeCell ref="C77:C78"/>
    <mergeCell ref="D77:D78"/>
    <mergeCell ref="E77:E78"/>
    <mergeCell ref="F77:F78"/>
    <mergeCell ref="A76:H76"/>
    <mergeCell ref="A108:H108"/>
    <mergeCell ref="A27:F27"/>
    <mergeCell ref="A43:F43"/>
    <mergeCell ref="F29:F30"/>
    <mergeCell ref="G29:G30"/>
    <mergeCell ref="H29:H30"/>
    <mergeCell ref="A35:F35"/>
    <mergeCell ref="F37:F38"/>
    <mergeCell ref="A103:B103"/>
    <mergeCell ref="A95:B95"/>
    <mergeCell ref="I103:I105"/>
    <mergeCell ref="A104:B104"/>
    <mergeCell ref="A105:B105"/>
    <mergeCell ref="G101:G102"/>
    <mergeCell ref="H101:H102"/>
    <mergeCell ref="D101:D102"/>
    <mergeCell ref="E101:E102"/>
    <mergeCell ref="I95:I97"/>
    <mergeCell ref="A96:B96"/>
    <mergeCell ref="A97:B97"/>
    <mergeCell ref="I101:I102"/>
    <mergeCell ref="A102:B102"/>
    <mergeCell ref="A101:B101"/>
    <mergeCell ref="C101:C102"/>
    <mergeCell ref="A98:D98"/>
    <mergeCell ref="I93:I94"/>
    <mergeCell ref="A93:B93"/>
    <mergeCell ref="C93:C94"/>
    <mergeCell ref="D93:D94"/>
    <mergeCell ref="E93:E94"/>
    <mergeCell ref="A94:B94"/>
    <mergeCell ref="A30:B30"/>
    <mergeCell ref="A31:B31"/>
    <mergeCell ref="A32:B32"/>
    <mergeCell ref="I77:I78"/>
    <mergeCell ref="A78:B78"/>
    <mergeCell ref="I69:I70"/>
    <mergeCell ref="A70:B70"/>
    <mergeCell ref="A71:B71"/>
    <mergeCell ref="I71:I73"/>
    <mergeCell ref="A72:B72"/>
    <mergeCell ref="I79:I81"/>
    <mergeCell ref="A80:B80"/>
    <mergeCell ref="A81:B81"/>
    <mergeCell ref="G77:G78"/>
    <mergeCell ref="H77:H78"/>
    <mergeCell ref="A79:B79"/>
    <mergeCell ref="I85:I86"/>
    <mergeCell ref="A86:B86"/>
    <mergeCell ref="G85:G86"/>
    <mergeCell ref="H85:H86"/>
    <mergeCell ref="I87:I89"/>
    <mergeCell ref="A88:B88"/>
    <mergeCell ref="A89:B89"/>
    <mergeCell ref="A82:D82"/>
    <mergeCell ref="A84:H84"/>
    <mergeCell ref="A85:B85"/>
    <mergeCell ref="C85:C86"/>
    <mergeCell ref="D85:D86"/>
    <mergeCell ref="E85:E86"/>
    <mergeCell ref="F85:F86"/>
    <mergeCell ref="A73:B73"/>
    <mergeCell ref="A66:D66"/>
    <mergeCell ref="A68:H68"/>
    <mergeCell ref="A69:B69"/>
    <mergeCell ref="C69:C70"/>
    <mergeCell ref="D69:D70"/>
    <mergeCell ref="E69:E70"/>
    <mergeCell ref="F69:F70"/>
    <mergeCell ref="G69:G70"/>
    <mergeCell ref="H69:H70"/>
    <mergeCell ref="A67:F67"/>
    <mergeCell ref="I61:I62"/>
    <mergeCell ref="A62:B62"/>
    <mergeCell ref="A63:B63"/>
    <mergeCell ref="I63:I65"/>
    <mergeCell ref="A64:B64"/>
    <mergeCell ref="A65:B65"/>
    <mergeCell ref="A58:D58"/>
    <mergeCell ref="A60:H60"/>
    <mergeCell ref="A61:B61"/>
    <mergeCell ref="C61:C62"/>
    <mergeCell ref="D61:D62"/>
    <mergeCell ref="E61:E62"/>
    <mergeCell ref="F61:F62"/>
    <mergeCell ref="G61:G62"/>
    <mergeCell ref="H61:H62"/>
    <mergeCell ref="A59:F59"/>
    <mergeCell ref="I53:I54"/>
    <mergeCell ref="A54:B54"/>
    <mergeCell ref="A55:B55"/>
    <mergeCell ref="I55:I57"/>
    <mergeCell ref="A56:B56"/>
    <mergeCell ref="A57:B57"/>
    <mergeCell ref="A50:D50"/>
    <mergeCell ref="A52:H52"/>
    <mergeCell ref="A53:B53"/>
    <mergeCell ref="C53:C54"/>
    <mergeCell ref="D53:D54"/>
    <mergeCell ref="E53:E54"/>
    <mergeCell ref="F53:F54"/>
    <mergeCell ref="G53:G54"/>
    <mergeCell ref="H53:H54"/>
    <mergeCell ref="A51:F51"/>
    <mergeCell ref="A47:B47"/>
    <mergeCell ref="I47:I49"/>
    <mergeCell ref="A48:B48"/>
    <mergeCell ref="A49:B49"/>
    <mergeCell ref="F45:F46"/>
    <mergeCell ref="G45:G46"/>
    <mergeCell ref="H45:H46"/>
    <mergeCell ref="I45:I46"/>
    <mergeCell ref="A45:B45"/>
    <mergeCell ref="C45:C46"/>
    <mergeCell ref="D45:D46"/>
    <mergeCell ref="E45:E46"/>
    <mergeCell ref="A46:B46"/>
    <mergeCell ref="A19:F19"/>
    <mergeCell ref="I15:I17"/>
    <mergeCell ref="A18:D18"/>
    <mergeCell ref="I13:I14"/>
    <mergeCell ref="H13:H14"/>
    <mergeCell ref="F21:F22"/>
    <mergeCell ref="H37:H38"/>
    <mergeCell ref="D37:D38"/>
    <mergeCell ref="A29:B29"/>
    <mergeCell ref="D29:D30"/>
    <mergeCell ref="E29:E30"/>
    <mergeCell ref="A33:B33"/>
    <mergeCell ref="C29:C30"/>
    <mergeCell ref="G21:G22"/>
    <mergeCell ref="H21:H22"/>
    <mergeCell ref="A42:D42"/>
    <mergeCell ref="C37:C38"/>
    <mergeCell ref="A39:B39"/>
    <mergeCell ref="A40:B40"/>
    <mergeCell ref="A41:B41"/>
    <mergeCell ref="A37:B37"/>
    <mergeCell ref="A38:B38"/>
    <mergeCell ref="A44:H44"/>
    <mergeCell ref="B4:E4"/>
    <mergeCell ref="A13:B13"/>
    <mergeCell ref="A14:B14"/>
    <mergeCell ref="A15:B15"/>
    <mergeCell ref="A16:B16"/>
    <mergeCell ref="A17:B17"/>
    <mergeCell ref="A21:B21"/>
    <mergeCell ref="A20:H20"/>
    <mergeCell ref="G13:G14"/>
    <mergeCell ref="I39:I41"/>
    <mergeCell ref="A22:B22"/>
    <mergeCell ref="A23:B23"/>
    <mergeCell ref="A24:B24"/>
    <mergeCell ref="A25:B25"/>
    <mergeCell ref="E21:E22"/>
    <mergeCell ref="D21:D22"/>
    <mergeCell ref="C21:C22"/>
    <mergeCell ref="I23:I25"/>
    <mergeCell ref="A26:D26"/>
    <mergeCell ref="A8:I8"/>
    <mergeCell ref="A1:I1"/>
    <mergeCell ref="A2:I2"/>
    <mergeCell ref="A12:C12"/>
    <mergeCell ref="F12:H12"/>
    <mergeCell ref="A5:I5"/>
    <mergeCell ref="B3:F3"/>
    <mergeCell ref="G3:H3"/>
    <mergeCell ref="F4:G4"/>
    <mergeCell ref="H4:I4"/>
    <mergeCell ref="A11:I11"/>
    <mergeCell ref="D12:E12"/>
    <mergeCell ref="E13:E14"/>
    <mergeCell ref="F9:I9"/>
    <mergeCell ref="A10:I10"/>
    <mergeCell ref="A9:E9"/>
    <mergeCell ref="F13:F14"/>
    <mergeCell ref="C13:C14"/>
    <mergeCell ref="D13:D14"/>
  </mergeCells>
  <conditionalFormatting sqref="I27 I35 I43 I51 I59 I75 I83 I91 I107">
    <cfRule type="expression" priority="1" dxfId="0" stopIfTrue="1">
      <formula>ABS(F27)&gt;=0.05</formula>
    </cfRule>
  </conditionalFormatting>
  <conditionalFormatting sqref="I19">
    <cfRule type="expression" priority="2" dxfId="0" stopIfTrue="1">
      <formula>ABS(I19)&gt;=0.05</formula>
    </cfRule>
  </conditionalFormatting>
  <printOptions/>
  <pageMargins left="0.7086614173228347" right="0.31496062992125984" top="0.3937007874015748" bottom="0.5905511811023623" header="0.31496062992125984" footer="0.31496062992125984"/>
  <pageSetup horizontalDpi="600" verticalDpi="600" orientation="portrait" paperSize="9" r:id="rId3"/>
  <headerFooter alignWithMargins="0">
    <oddFooter>&amp;L&amp;F: &amp;A&amp;RSeite 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1" sqref="A1:H1"/>
    </sheetView>
  </sheetViews>
  <sheetFormatPr defaultColWidth="11.421875" defaultRowHeight="12.75"/>
  <cols>
    <col min="1" max="1" width="12.140625" style="3" customWidth="1"/>
    <col min="2" max="2" width="12.57421875" style="3" customWidth="1"/>
    <col min="3" max="3" width="11.421875" style="3" customWidth="1"/>
    <col min="4" max="4" width="14.57421875" style="3" customWidth="1"/>
    <col min="5" max="5" width="13.57421875" style="3" customWidth="1"/>
    <col min="6" max="6" width="4.421875" style="3" customWidth="1"/>
    <col min="7" max="7" width="12.140625" style="3" customWidth="1"/>
    <col min="8" max="8" width="12.7109375" style="3" customWidth="1"/>
    <col min="9" max="9" width="11.421875" style="3" customWidth="1"/>
    <col min="10" max="10" width="11.7109375" style="3" customWidth="1"/>
  </cols>
  <sheetData>
    <row r="1" spans="1:10" ht="16.5" customHeight="1">
      <c r="A1" s="158" t="s">
        <v>52</v>
      </c>
      <c r="B1" s="464"/>
      <c r="C1" s="464"/>
      <c r="D1" s="464"/>
      <c r="E1" s="464"/>
      <c r="F1" s="464"/>
      <c r="G1" s="464"/>
      <c r="H1" s="465"/>
      <c r="I1" s="60"/>
      <c r="J1"/>
    </row>
    <row r="2" spans="1:10" ht="16.5" customHeight="1" thickBot="1">
      <c r="A2" s="156" t="s">
        <v>53</v>
      </c>
      <c r="B2" s="157"/>
      <c r="C2" s="157"/>
      <c r="D2" s="157"/>
      <c r="E2" s="157"/>
      <c r="F2" s="157"/>
      <c r="G2" s="157"/>
      <c r="H2" s="153"/>
      <c r="I2" s="61"/>
      <c r="J2"/>
    </row>
    <row r="3" spans="1:10" ht="27.75" customHeight="1">
      <c r="A3" s="26" t="s">
        <v>54</v>
      </c>
      <c r="B3" s="466"/>
      <c r="C3" s="467"/>
      <c r="D3" s="467"/>
      <c r="E3" s="467"/>
      <c r="F3" s="462" t="s">
        <v>3</v>
      </c>
      <c r="G3" s="463"/>
      <c r="H3" s="62"/>
      <c r="I3" s="61"/>
      <c r="J3"/>
    </row>
    <row r="4" spans="1:10" ht="27.75" customHeight="1" thickBot="1">
      <c r="A4" s="28" t="s">
        <v>4</v>
      </c>
      <c r="B4" s="423"/>
      <c r="C4" s="408"/>
      <c r="D4" s="235"/>
      <c r="E4" s="214" t="s">
        <v>78</v>
      </c>
      <c r="F4" s="326"/>
      <c r="G4" s="178"/>
      <c r="H4" s="179"/>
      <c r="I4" s="18"/>
      <c r="J4"/>
    </row>
    <row r="5" spans="1:10" ht="16.5" customHeight="1">
      <c r="A5" s="226" t="s">
        <v>10</v>
      </c>
      <c r="B5" s="227"/>
      <c r="C5" s="227"/>
      <c r="D5" s="227"/>
      <c r="E5" s="227"/>
      <c r="F5" s="227"/>
      <c r="G5" s="227"/>
      <c r="H5" s="228"/>
      <c r="I5" s="30"/>
      <c r="J5"/>
    </row>
    <row r="6" spans="1:10" ht="16.5" customHeight="1">
      <c r="A6" s="333" t="s">
        <v>55</v>
      </c>
      <c r="B6" s="336"/>
      <c r="C6" s="336"/>
      <c r="D6" s="336"/>
      <c r="E6" s="336"/>
      <c r="F6" s="336"/>
      <c r="G6" s="336"/>
      <c r="H6" s="337"/>
      <c r="I6" s="63"/>
      <c r="J6"/>
    </row>
    <row r="7" spans="1:10" ht="16.5" customHeight="1" thickBot="1">
      <c r="A7" s="180" t="s">
        <v>13</v>
      </c>
      <c r="B7" s="358"/>
      <c r="C7" s="358"/>
      <c r="D7" s="358"/>
      <c r="E7" s="175" t="s">
        <v>104</v>
      </c>
      <c r="F7" s="358"/>
      <c r="G7" s="358"/>
      <c r="H7" s="360"/>
      <c r="I7" s="64"/>
      <c r="J7"/>
    </row>
    <row r="8" spans="1:10" ht="16.5" customHeight="1">
      <c r="A8" s="329" t="s">
        <v>59</v>
      </c>
      <c r="B8" s="227"/>
      <c r="C8" s="227"/>
      <c r="D8" s="227"/>
      <c r="E8" s="227"/>
      <c r="F8" s="227"/>
      <c r="G8" s="227"/>
      <c r="H8" s="228"/>
      <c r="I8" s="65"/>
      <c r="J8"/>
    </row>
    <row r="9" spans="1:10" ht="16.5" customHeight="1">
      <c r="A9" s="333" t="s">
        <v>56</v>
      </c>
      <c r="B9" s="336"/>
      <c r="C9" s="336"/>
      <c r="D9" s="336"/>
      <c r="E9" s="336"/>
      <c r="F9" s="336"/>
      <c r="G9" s="336"/>
      <c r="H9" s="337"/>
      <c r="I9" s="63"/>
      <c r="J9" s="66"/>
    </row>
    <row r="10" spans="1:10" ht="16.5" customHeight="1" thickBot="1">
      <c r="A10" s="229" t="s">
        <v>6</v>
      </c>
      <c r="B10" s="358"/>
      <c r="C10" s="358"/>
      <c r="D10" s="358"/>
      <c r="E10" s="175" t="s">
        <v>5</v>
      </c>
      <c r="F10" s="358"/>
      <c r="G10" s="358"/>
      <c r="H10" s="360"/>
      <c r="I10" s="63"/>
      <c r="J10"/>
    </row>
    <row r="11" spans="1:10" s="66" customFormat="1" ht="16.5" customHeight="1">
      <c r="A11" s="473" t="s">
        <v>113</v>
      </c>
      <c r="B11" s="227"/>
      <c r="C11" s="227"/>
      <c r="D11" s="228"/>
      <c r="E11" s="470" t="s">
        <v>114</v>
      </c>
      <c r="F11" s="471"/>
      <c r="G11" s="471"/>
      <c r="H11" s="472"/>
      <c r="I11" s="30"/>
      <c r="J11" s="63"/>
    </row>
    <row r="12" spans="1:10" s="66" customFormat="1" ht="16.5" customHeight="1">
      <c r="A12" s="160" t="s">
        <v>115</v>
      </c>
      <c r="B12" s="374"/>
      <c r="C12" s="379"/>
      <c r="D12" s="140" t="s">
        <v>116</v>
      </c>
      <c r="E12" s="447" t="s">
        <v>117</v>
      </c>
      <c r="F12" s="448"/>
      <c r="G12" s="141"/>
      <c r="H12" s="142"/>
      <c r="I12" s="30"/>
      <c r="J12" s="63"/>
    </row>
    <row r="13" spans="1:10" s="66" customFormat="1" ht="16.5" customHeight="1">
      <c r="A13" s="143" t="s">
        <v>72</v>
      </c>
      <c r="B13" s="144" t="s">
        <v>121</v>
      </c>
      <c r="C13" s="144" t="s">
        <v>122</v>
      </c>
      <c r="D13" s="145" t="s">
        <v>123</v>
      </c>
      <c r="E13" s="447" t="s">
        <v>118</v>
      </c>
      <c r="F13" s="448"/>
      <c r="G13" s="146"/>
      <c r="H13" s="142" t="s">
        <v>119</v>
      </c>
      <c r="I13" s="30"/>
      <c r="J13" s="63"/>
    </row>
    <row r="14" spans="1:10" s="66" customFormat="1" ht="16.5" customHeight="1" thickBot="1">
      <c r="A14" s="147"/>
      <c r="B14" s="138">
        <f>IF(A14="","",0.8*A14)</f>
      </c>
      <c r="C14" s="148">
        <f>IF(A14="","",1.2*A14)</f>
      </c>
      <c r="D14" s="149"/>
      <c r="E14" s="468" t="s">
        <v>120</v>
      </c>
      <c r="F14" s="469"/>
      <c r="G14" s="150"/>
      <c r="H14" s="137"/>
      <c r="I14" s="30"/>
      <c r="J14" s="63"/>
    </row>
    <row r="15" spans="1:10" s="66" customFormat="1" ht="16.5" customHeight="1" thickBot="1">
      <c r="A15" s="426"/>
      <c r="B15" s="374"/>
      <c r="C15" s="374"/>
      <c r="D15" s="374"/>
      <c r="E15" s="374"/>
      <c r="F15" s="374"/>
      <c r="G15" s="374"/>
      <c r="H15" s="375"/>
      <c r="I15" s="30"/>
      <c r="J15" s="63"/>
    </row>
    <row r="16" spans="1:10" ht="16.5" customHeight="1">
      <c r="A16" s="453" t="s">
        <v>0</v>
      </c>
      <c r="B16" s="186" t="s">
        <v>57</v>
      </c>
      <c r="C16" s="204" t="s">
        <v>110</v>
      </c>
      <c r="D16" s="353"/>
      <c r="E16" s="458"/>
      <c r="F16" s="395" t="s">
        <v>1</v>
      </c>
      <c r="G16" s="458"/>
      <c r="H16" s="320" t="s">
        <v>2</v>
      </c>
      <c r="I16" s="67"/>
      <c r="J16"/>
    </row>
    <row r="17" spans="1:10" ht="16.5" customHeight="1">
      <c r="A17" s="454"/>
      <c r="B17" s="356"/>
      <c r="C17" s="441" t="s">
        <v>58</v>
      </c>
      <c r="D17" s="380" t="s">
        <v>109</v>
      </c>
      <c r="E17" s="443" t="s">
        <v>17</v>
      </c>
      <c r="F17" s="459"/>
      <c r="G17" s="218"/>
      <c r="H17" s="445"/>
      <c r="I17" s="67"/>
      <c r="J17"/>
    </row>
    <row r="18" spans="1:10" ht="16.5" customHeight="1" thickBot="1">
      <c r="A18" s="455"/>
      <c r="B18" s="357"/>
      <c r="C18" s="442"/>
      <c r="D18" s="357"/>
      <c r="E18" s="444"/>
      <c r="F18" s="460"/>
      <c r="G18" s="461"/>
      <c r="H18" s="446"/>
      <c r="I18" s="68"/>
      <c r="J18"/>
    </row>
    <row r="19" spans="1:10" ht="16.5" customHeight="1">
      <c r="A19" s="87"/>
      <c r="B19" s="111"/>
      <c r="C19" s="111"/>
      <c r="D19" s="135">
        <f>IF(C19="","",IF($G$13="","Aktivität?",C19/60/($G$13*EXP(-LN(2)*(A19-$G$14)/(271.3)))))</f>
      </c>
      <c r="E19" s="69">
        <f>IF(C19="","",IF($D$14="","Bezugswert?",D19/$D$14-1))</f>
      </c>
      <c r="F19" s="456"/>
      <c r="G19" s="457"/>
      <c r="H19" s="70"/>
      <c r="I19" s="68"/>
      <c r="J19"/>
    </row>
    <row r="20" spans="1:10" ht="16.5" customHeight="1">
      <c r="A20" s="82"/>
      <c r="B20" s="112"/>
      <c r="C20" s="112"/>
      <c r="D20" s="136">
        <f>IF(C20="","",C20/60/($G$13*EXP(-LN(2)*(A20-$G$14)/(271.3))))</f>
      </c>
      <c r="E20" s="71">
        <f>IF(C20="","",D20/$D$14-1)</f>
      </c>
      <c r="F20" s="449"/>
      <c r="G20" s="450"/>
      <c r="H20" s="72"/>
      <c r="I20" s="68"/>
      <c r="J20"/>
    </row>
    <row r="21" spans="1:10" ht="16.5" customHeight="1">
      <c r="A21" s="82"/>
      <c r="B21" s="112"/>
      <c r="C21" s="112"/>
      <c r="D21" s="136">
        <f aca="true" t="shared" si="0" ref="D21:D45">IF(C21="","",C21/60/($G$13*EXP(-LN(2)*(A21-$G$14)/(271.3))))</f>
      </c>
      <c r="E21" s="71">
        <f>IF(C21="","",D21/$D$14-1)</f>
      </c>
      <c r="F21" s="449"/>
      <c r="G21" s="450"/>
      <c r="H21" s="72"/>
      <c r="I21" s="68"/>
      <c r="J21"/>
    </row>
    <row r="22" spans="1:10" ht="16.5" customHeight="1">
      <c r="A22" s="82"/>
      <c r="B22" s="112"/>
      <c r="C22" s="112"/>
      <c r="D22" s="136">
        <f t="shared" si="0"/>
      </c>
      <c r="E22" s="71">
        <f aca="true" t="shared" si="1" ref="E22:E45">IF(C22="","",D22/$D$14-1)</f>
      </c>
      <c r="F22" s="449"/>
      <c r="G22" s="450"/>
      <c r="H22" s="72"/>
      <c r="I22" s="68"/>
      <c r="J22"/>
    </row>
    <row r="23" spans="1:10" ht="16.5" customHeight="1">
      <c r="A23" s="82"/>
      <c r="B23" s="112"/>
      <c r="C23" s="112"/>
      <c r="D23" s="136">
        <f t="shared" si="0"/>
      </c>
      <c r="E23" s="71">
        <f t="shared" si="1"/>
      </c>
      <c r="F23" s="449"/>
      <c r="G23" s="450"/>
      <c r="H23" s="72"/>
      <c r="I23" s="68"/>
      <c r="J23"/>
    </row>
    <row r="24" spans="1:10" ht="16.5" customHeight="1">
      <c r="A24" s="82"/>
      <c r="B24" s="112"/>
      <c r="C24" s="112"/>
      <c r="D24" s="136">
        <f t="shared" si="0"/>
      </c>
      <c r="E24" s="71">
        <f t="shared" si="1"/>
      </c>
      <c r="F24" s="449"/>
      <c r="G24" s="450"/>
      <c r="H24" s="72"/>
      <c r="I24" s="68"/>
      <c r="J24"/>
    </row>
    <row r="25" spans="1:10" ht="16.5" customHeight="1">
      <c r="A25" s="82"/>
      <c r="B25" s="112"/>
      <c r="C25" s="112"/>
      <c r="D25" s="136">
        <f t="shared" si="0"/>
      </c>
      <c r="E25" s="71">
        <f t="shared" si="1"/>
      </c>
      <c r="F25" s="449"/>
      <c r="G25" s="450"/>
      <c r="H25" s="72"/>
      <c r="I25" s="68"/>
      <c r="J25"/>
    </row>
    <row r="26" spans="1:10" ht="16.5" customHeight="1">
      <c r="A26" s="82"/>
      <c r="B26" s="112"/>
      <c r="C26" s="112"/>
      <c r="D26" s="136">
        <f t="shared" si="0"/>
      </c>
      <c r="E26" s="71">
        <f t="shared" si="1"/>
      </c>
      <c r="F26" s="449"/>
      <c r="G26" s="450"/>
      <c r="H26" s="72"/>
      <c r="I26" s="68"/>
      <c r="J26"/>
    </row>
    <row r="27" spans="1:10" ht="16.5" customHeight="1">
      <c r="A27" s="82"/>
      <c r="B27" s="112"/>
      <c r="C27" s="112"/>
      <c r="D27" s="136">
        <f t="shared" si="0"/>
      </c>
      <c r="E27" s="71">
        <f t="shared" si="1"/>
      </c>
      <c r="F27" s="449"/>
      <c r="G27" s="450"/>
      <c r="H27" s="72"/>
      <c r="I27" s="68"/>
      <c r="J27"/>
    </row>
    <row r="28" spans="1:10" ht="16.5" customHeight="1">
      <c r="A28" s="82"/>
      <c r="B28" s="112"/>
      <c r="C28" s="112"/>
      <c r="D28" s="136">
        <f t="shared" si="0"/>
      </c>
      <c r="E28" s="71">
        <f t="shared" si="1"/>
      </c>
      <c r="F28" s="449"/>
      <c r="G28" s="450"/>
      <c r="H28" s="72"/>
      <c r="I28" s="68"/>
      <c r="J28"/>
    </row>
    <row r="29" spans="1:10" ht="16.5" customHeight="1">
      <c r="A29" s="82"/>
      <c r="B29" s="112"/>
      <c r="C29" s="112"/>
      <c r="D29" s="136">
        <f t="shared" si="0"/>
      </c>
      <c r="E29" s="71">
        <f t="shared" si="1"/>
      </c>
      <c r="F29" s="449"/>
      <c r="G29" s="450"/>
      <c r="H29" s="72"/>
      <c r="I29" s="68"/>
      <c r="J29"/>
    </row>
    <row r="30" spans="1:10" ht="16.5" customHeight="1">
      <c r="A30" s="82"/>
      <c r="B30" s="112"/>
      <c r="C30" s="112"/>
      <c r="D30" s="136">
        <f t="shared" si="0"/>
      </c>
      <c r="E30" s="71">
        <f t="shared" si="1"/>
      </c>
      <c r="F30" s="449"/>
      <c r="G30" s="450"/>
      <c r="H30" s="72"/>
      <c r="I30" s="68"/>
      <c r="J30"/>
    </row>
    <row r="31" spans="1:10" ht="16.5" customHeight="1">
      <c r="A31" s="82"/>
      <c r="B31" s="112"/>
      <c r="C31" s="112"/>
      <c r="D31" s="136">
        <f t="shared" si="0"/>
      </c>
      <c r="E31" s="71">
        <f t="shared" si="1"/>
      </c>
      <c r="F31" s="449"/>
      <c r="G31" s="450"/>
      <c r="H31" s="72"/>
      <c r="I31" s="68"/>
      <c r="J31"/>
    </row>
    <row r="32" spans="1:10" ht="16.5" customHeight="1">
      <c r="A32" s="82"/>
      <c r="B32" s="112"/>
      <c r="C32" s="112"/>
      <c r="D32" s="136">
        <f t="shared" si="0"/>
      </c>
      <c r="E32" s="71">
        <f t="shared" si="1"/>
      </c>
      <c r="F32" s="449"/>
      <c r="G32" s="450"/>
      <c r="H32" s="72"/>
      <c r="I32" s="68"/>
      <c r="J32"/>
    </row>
    <row r="33" spans="1:10" ht="16.5" customHeight="1">
      <c r="A33" s="82"/>
      <c r="B33" s="112"/>
      <c r="C33" s="112"/>
      <c r="D33" s="136">
        <f t="shared" si="0"/>
      </c>
      <c r="E33" s="71">
        <f t="shared" si="1"/>
      </c>
      <c r="F33" s="449"/>
      <c r="G33" s="450"/>
      <c r="H33" s="72"/>
      <c r="I33" s="68"/>
      <c r="J33"/>
    </row>
    <row r="34" spans="1:10" ht="16.5" customHeight="1">
      <c r="A34" s="82"/>
      <c r="B34" s="112"/>
      <c r="C34" s="112"/>
      <c r="D34" s="136">
        <f t="shared" si="0"/>
      </c>
      <c r="E34" s="71">
        <f t="shared" si="1"/>
      </c>
      <c r="F34" s="449"/>
      <c r="G34" s="450"/>
      <c r="H34" s="72"/>
      <c r="I34" s="68"/>
      <c r="J34"/>
    </row>
    <row r="35" spans="1:10" ht="16.5" customHeight="1">
      <c r="A35" s="82"/>
      <c r="B35" s="112"/>
      <c r="C35" s="112"/>
      <c r="D35" s="136">
        <f t="shared" si="0"/>
      </c>
      <c r="E35" s="71">
        <f t="shared" si="1"/>
      </c>
      <c r="F35" s="449"/>
      <c r="G35" s="450"/>
      <c r="H35" s="72"/>
      <c r="I35" s="68"/>
      <c r="J35"/>
    </row>
    <row r="36" spans="1:10" ht="16.5" customHeight="1">
      <c r="A36" s="82"/>
      <c r="B36" s="112"/>
      <c r="C36" s="112"/>
      <c r="D36" s="136">
        <f t="shared" si="0"/>
      </c>
      <c r="E36" s="71">
        <f t="shared" si="1"/>
      </c>
      <c r="F36" s="449"/>
      <c r="G36" s="450"/>
      <c r="H36" s="72"/>
      <c r="I36" s="68"/>
      <c r="J36"/>
    </row>
    <row r="37" spans="1:10" ht="16.5" customHeight="1">
      <c r="A37" s="82"/>
      <c r="B37" s="112"/>
      <c r="C37" s="112"/>
      <c r="D37" s="136">
        <f t="shared" si="0"/>
      </c>
      <c r="E37" s="71">
        <f t="shared" si="1"/>
      </c>
      <c r="F37" s="449"/>
      <c r="G37" s="450"/>
      <c r="H37" s="72"/>
      <c r="I37" s="68"/>
      <c r="J37"/>
    </row>
    <row r="38" spans="1:10" ht="16.5" customHeight="1">
      <c r="A38" s="82"/>
      <c r="B38" s="112"/>
      <c r="C38" s="112"/>
      <c r="D38" s="136">
        <f t="shared" si="0"/>
      </c>
      <c r="E38" s="71">
        <f t="shared" si="1"/>
      </c>
      <c r="F38" s="449"/>
      <c r="G38" s="450"/>
      <c r="H38" s="72"/>
      <c r="I38" s="68"/>
      <c r="J38"/>
    </row>
    <row r="39" spans="1:10" ht="16.5" customHeight="1">
      <c r="A39" s="110"/>
      <c r="B39" s="112"/>
      <c r="C39" s="112"/>
      <c r="D39" s="136">
        <f t="shared" si="0"/>
      </c>
      <c r="E39" s="71">
        <f t="shared" si="1"/>
      </c>
      <c r="F39" s="449"/>
      <c r="G39" s="450"/>
      <c r="H39" s="72"/>
      <c r="I39" s="68"/>
      <c r="J39"/>
    </row>
    <row r="40" spans="1:10" ht="16.5" customHeight="1">
      <c r="A40" s="110"/>
      <c r="B40" s="112"/>
      <c r="C40" s="112"/>
      <c r="D40" s="136">
        <f t="shared" si="0"/>
      </c>
      <c r="E40" s="71">
        <f t="shared" si="1"/>
      </c>
      <c r="F40" s="449"/>
      <c r="G40" s="450"/>
      <c r="H40" s="72"/>
      <c r="I40" s="68"/>
      <c r="J40"/>
    </row>
    <row r="41" spans="1:10" ht="16.5" customHeight="1">
      <c r="A41" s="82"/>
      <c r="B41" s="112"/>
      <c r="C41" s="112"/>
      <c r="D41" s="136">
        <f t="shared" si="0"/>
      </c>
      <c r="E41" s="71">
        <f t="shared" si="1"/>
      </c>
      <c r="F41" s="449"/>
      <c r="G41" s="450"/>
      <c r="H41" s="72"/>
      <c r="I41" s="68"/>
      <c r="J41"/>
    </row>
    <row r="42" spans="1:10" ht="16.5" customHeight="1">
      <c r="A42" s="82"/>
      <c r="B42" s="112"/>
      <c r="C42" s="112"/>
      <c r="D42" s="136">
        <f t="shared" si="0"/>
      </c>
      <c r="E42" s="71">
        <f t="shared" si="1"/>
      </c>
      <c r="F42" s="449"/>
      <c r="G42" s="450"/>
      <c r="H42" s="72"/>
      <c r="I42" s="68"/>
      <c r="J42"/>
    </row>
    <row r="43" spans="1:10" ht="16.5" customHeight="1">
      <c r="A43" s="82"/>
      <c r="B43" s="112"/>
      <c r="C43" s="112"/>
      <c r="D43" s="136">
        <f t="shared" si="0"/>
      </c>
      <c r="E43" s="71">
        <f t="shared" si="1"/>
      </c>
      <c r="F43" s="449"/>
      <c r="G43" s="450"/>
      <c r="H43" s="72"/>
      <c r="I43" s="68"/>
      <c r="J43"/>
    </row>
    <row r="44" spans="1:10" ht="16.5" customHeight="1">
      <c r="A44" s="82"/>
      <c r="B44" s="112"/>
      <c r="C44" s="112"/>
      <c r="D44" s="136">
        <f t="shared" si="0"/>
      </c>
      <c r="E44" s="71">
        <f t="shared" si="1"/>
      </c>
      <c r="F44" s="449"/>
      <c r="G44" s="450"/>
      <c r="H44" s="72"/>
      <c r="I44" s="68"/>
      <c r="J44"/>
    </row>
    <row r="45" spans="1:10" ht="16.5" customHeight="1" thickBot="1">
      <c r="A45" s="84"/>
      <c r="B45" s="113"/>
      <c r="C45" s="113"/>
      <c r="D45" s="138">
        <f t="shared" si="0"/>
      </c>
      <c r="E45" s="73">
        <f t="shared" si="1"/>
      </c>
      <c r="F45" s="451"/>
      <c r="G45" s="452"/>
      <c r="H45" s="74"/>
      <c r="I45" s="68"/>
      <c r="J45"/>
    </row>
    <row r="46" ht="16.5" customHeight="1"/>
    <row r="47" ht="16.5" customHeight="1"/>
    <row r="48" ht="16.5" customHeight="1"/>
  </sheetData>
  <sheetProtection sheet="1" objects="1" scenarios="1"/>
  <mergeCells count="57">
    <mergeCell ref="E14:F14"/>
    <mergeCell ref="E11:H11"/>
    <mergeCell ref="E13:F13"/>
    <mergeCell ref="A7:D7"/>
    <mergeCell ref="A10:D10"/>
    <mergeCell ref="E10:H10"/>
    <mergeCell ref="A8:H8"/>
    <mergeCell ref="A9:H9"/>
    <mergeCell ref="A12:C12"/>
    <mergeCell ref="A11:D11"/>
    <mergeCell ref="F3:G3"/>
    <mergeCell ref="A1:H1"/>
    <mergeCell ref="A2:H2"/>
    <mergeCell ref="B3:E3"/>
    <mergeCell ref="F20:G20"/>
    <mergeCell ref="F21:G21"/>
    <mergeCell ref="A16:A18"/>
    <mergeCell ref="B16:B18"/>
    <mergeCell ref="F19:G19"/>
    <mergeCell ref="C16:E16"/>
    <mergeCell ref="F16:G18"/>
    <mergeCell ref="F22:G22"/>
    <mergeCell ref="F23:G23"/>
    <mergeCell ref="F24:G24"/>
    <mergeCell ref="F25:G25"/>
    <mergeCell ref="F32:G32"/>
    <mergeCell ref="F33:G33"/>
    <mergeCell ref="F26:G26"/>
    <mergeCell ref="F27:G27"/>
    <mergeCell ref="F28:G28"/>
    <mergeCell ref="F29:G29"/>
    <mergeCell ref="F45:G45"/>
    <mergeCell ref="F41:G41"/>
    <mergeCell ref="F42:G42"/>
    <mergeCell ref="F38:G38"/>
    <mergeCell ref="F39:G39"/>
    <mergeCell ref="E12:F12"/>
    <mergeCell ref="F40:G40"/>
    <mergeCell ref="F43:G43"/>
    <mergeCell ref="F44:G44"/>
    <mergeCell ref="F34:G34"/>
    <mergeCell ref="F35:G35"/>
    <mergeCell ref="F36:G36"/>
    <mergeCell ref="F37:G37"/>
    <mergeCell ref="F30:G30"/>
    <mergeCell ref="F31:G31"/>
    <mergeCell ref="A15:H15"/>
    <mergeCell ref="C17:C18"/>
    <mergeCell ref="D17:D18"/>
    <mergeCell ref="E17:E18"/>
    <mergeCell ref="H16:H18"/>
    <mergeCell ref="E4:F4"/>
    <mergeCell ref="G4:H4"/>
    <mergeCell ref="B4:D4"/>
    <mergeCell ref="E7:H7"/>
    <mergeCell ref="A5:H5"/>
    <mergeCell ref="A6:H6"/>
  </mergeCells>
  <conditionalFormatting sqref="E19:E45">
    <cfRule type="expression" priority="1" dxfId="0" stopIfTrue="1">
      <formula>ABS(E19)&gt;=0.05</formula>
    </cfRule>
  </conditionalFormatting>
  <printOptions/>
  <pageMargins left="0.7086614173228347" right="0.31496062992125984" top="0.3937007874015748" bottom="0.5905511811023623" header="0.31496062992125984" footer="0.31496062992125984"/>
  <pageSetup horizontalDpi="600" verticalDpi="600" orientation="portrait" paperSize="9" r:id="rId3"/>
  <headerFooter alignWithMargins="0">
    <oddFooter>&amp;L&amp;F: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Dietlof Puppe</dc:creator>
  <cp:keywords/>
  <dc:description/>
  <cp:lastModifiedBy>Eveline Piotter</cp:lastModifiedBy>
  <cp:lastPrinted>2011-11-13T12:24:58Z</cp:lastPrinted>
  <dcterms:created xsi:type="dcterms:W3CDTF">2010-11-23T20:16:57Z</dcterms:created>
  <dcterms:modified xsi:type="dcterms:W3CDTF">2012-01-19T14:36:46Z</dcterms:modified>
  <cp:category/>
  <cp:version/>
  <cp:contentType/>
  <cp:contentStatus/>
</cp:coreProperties>
</file>